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perso\R\prev1d\sorties\"/>
    </mc:Choice>
  </mc:AlternateContent>
  <xr:revisionPtr revIDLastSave="0" documentId="13_ncr:1_{F98E4393-0CD1-417C-963A-C6B2FEA3D5A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onditions utilisations" sheetId="14" r:id="rId1"/>
    <sheet name="Ecart" sheetId="12" r:id="rId2"/>
    <sheet name="Evol" sheetId="13" r:id="rId3"/>
    <sheet name="03_PU" sheetId="6" r:id="rId4"/>
    <sheet name="15_PU" sheetId="7" r:id="rId5"/>
    <sheet name="43_PU" sheetId="8" r:id="rId6"/>
    <sheet name="63_PU" sheetId="9" r:id="rId7"/>
    <sheet name="Acad_PU" sheetId="10" r:id="rId8"/>
    <sheet name="03_PRSC" sheetId="1" r:id="rId9"/>
    <sheet name="15_PRSC" sheetId="3" r:id="rId10"/>
    <sheet name="43_PRSC" sheetId="4" r:id="rId11"/>
    <sheet name="63_PRSC" sheetId="5" r:id="rId12"/>
    <sheet name="Acad_PRSC" sheetId="11" r:id="rId13"/>
  </sheets>
  <definedNames>
    <definedName name="onglet_sources" localSheetId="0">'conditions utilisations'!$A$1:$B$10</definedName>
    <definedName name="_xlnm.Print_Area" localSheetId="2">Evol!$A$2:$P$19,Evol!$R$2:$AL$19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20" i="7" l="1"/>
  <c r="U20" i="8"/>
  <c r="U20" i="9"/>
  <c r="U20" i="10"/>
  <c r="U20" i="1"/>
  <c r="U20" i="3"/>
  <c r="U20" i="4"/>
  <c r="W20" i="4" s="1"/>
  <c r="U20" i="5"/>
  <c r="U20" i="11"/>
  <c r="U20" i="6"/>
  <c r="R20" i="7"/>
  <c r="R20" i="8"/>
  <c r="R20" i="9"/>
  <c r="R20" i="10"/>
  <c r="R20" i="1"/>
  <c r="R20" i="3"/>
  <c r="R20" i="4"/>
  <c r="R20" i="5"/>
  <c r="R20" i="11"/>
  <c r="R20" i="6"/>
  <c r="O20" i="7"/>
  <c r="O20" i="8"/>
  <c r="O20" i="9"/>
  <c r="O20" i="10"/>
  <c r="O20" i="1"/>
  <c r="O20" i="3"/>
  <c r="O20" i="4"/>
  <c r="O20" i="5"/>
  <c r="O20" i="11"/>
  <c r="O20" i="6"/>
  <c r="L20" i="7"/>
  <c r="L20" i="8"/>
  <c r="L20" i="9"/>
  <c r="L20" i="10"/>
  <c r="L20" i="1"/>
  <c r="L20" i="3"/>
  <c r="L20" i="4"/>
  <c r="L20" i="5"/>
  <c r="L20" i="11"/>
  <c r="L20" i="6"/>
  <c r="I20" i="7"/>
  <c r="I20" i="8"/>
  <c r="I20" i="9"/>
  <c r="I20" i="10"/>
  <c r="I20" i="1"/>
  <c r="I20" i="3"/>
  <c r="I20" i="4"/>
  <c r="I20" i="5"/>
  <c r="I20" i="11"/>
  <c r="I20" i="6"/>
  <c r="F20" i="7"/>
  <c r="F20" i="8"/>
  <c r="F20" i="9"/>
  <c r="F20" i="10"/>
  <c r="F20" i="1"/>
  <c r="F20" i="3"/>
  <c r="F20" i="4"/>
  <c r="F20" i="5"/>
  <c r="F20" i="11"/>
  <c r="F20" i="6"/>
  <c r="Y19" i="11"/>
  <c r="W19" i="11"/>
  <c r="Y18" i="11"/>
  <c r="W18" i="11"/>
  <c r="U17" i="11"/>
  <c r="W17" i="11" s="1"/>
  <c r="R17" i="11"/>
  <c r="O17" i="11"/>
  <c r="L17" i="11"/>
  <c r="I17" i="11"/>
  <c r="F17" i="11"/>
  <c r="Y16" i="11"/>
  <c r="W16" i="11"/>
  <c r="Y15" i="11"/>
  <c r="W15" i="11"/>
  <c r="Y14" i="11"/>
  <c r="W14" i="11"/>
  <c r="Y13" i="11"/>
  <c r="W13" i="11"/>
  <c r="Y12" i="11"/>
  <c r="W12" i="11"/>
  <c r="U11" i="11"/>
  <c r="R11" i="11"/>
  <c r="O11" i="11"/>
  <c r="L11" i="11"/>
  <c r="I11" i="11"/>
  <c r="F11" i="11"/>
  <c r="Y10" i="11"/>
  <c r="W10" i="11"/>
  <c r="Y9" i="11"/>
  <c r="W9" i="11"/>
  <c r="Y8" i="11"/>
  <c r="W8" i="11"/>
  <c r="Y7" i="11"/>
  <c r="W7" i="11"/>
  <c r="C1" i="11"/>
  <c r="Y19" i="5"/>
  <c r="W19" i="5"/>
  <c r="Y18" i="5"/>
  <c r="W18" i="5"/>
  <c r="W17" i="5"/>
  <c r="U17" i="5"/>
  <c r="R17" i="5"/>
  <c r="O17" i="5"/>
  <c r="L17" i="5"/>
  <c r="I17" i="5"/>
  <c r="F17" i="5"/>
  <c r="Y16" i="5"/>
  <c r="W16" i="5"/>
  <c r="Y15" i="5"/>
  <c r="W15" i="5"/>
  <c r="Y14" i="5"/>
  <c r="W14" i="5"/>
  <c r="Y13" i="5"/>
  <c r="W13" i="5"/>
  <c r="Y12" i="5"/>
  <c r="W12" i="5"/>
  <c r="W11" i="5"/>
  <c r="U11" i="5"/>
  <c r="R11" i="5"/>
  <c r="O11" i="5"/>
  <c r="L11" i="5"/>
  <c r="I11" i="5"/>
  <c r="F11" i="5"/>
  <c r="Y10" i="5"/>
  <c r="W10" i="5"/>
  <c r="Y9" i="5"/>
  <c r="W9" i="5"/>
  <c r="Y8" i="5"/>
  <c r="W8" i="5"/>
  <c r="Y7" i="5"/>
  <c r="W7" i="5"/>
  <c r="C1" i="5"/>
  <c r="Y19" i="4"/>
  <c r="W19" i="4"/>
  <c r="Y18" i="4"/>
  <c r="W18" i="4"/>
  <c r="U17" i="4"/>
  <c r="W17" i="4" s="1"/>
  <c r="R17" i="4"/>
  <c r="O17" i="4"/>
  <c r="L17" i="4"/>
  <c r="I17" i="4"/>
  <c r="F17" i="4"/>
  <c r="Y16" i="4"/>
  <c r="W16" i="4"/>
  <c r="Y15" i="4"/>
  <c r="W15" i="4"/>
  <c r="Y14" i="4"/>
  <c r="W14" i="4"/>
  <c r="Y13" i="4"/>
  <c r="W13" i="4"/>
  <c r="Y12" i="4"/>
  <c r="W12" i="4"/>
  <c r="U11" i="4"/>
  <c r="W11" i="4" s="1"/>
  <c r="R11" i="4"/>
  <c r="O11" i="4"/>
  <c r="L11" i="4"/>
  <c r="I11" i="4"/>
  <c r="F11" i="4"/>
  <c r="Y10" i="4"/>
  <c r="W10" i="4"/>
  <c r="Y9" i="4"/>
  <c r="W9" i="4"/>
  <c r="Y8" i="4"/>
  <c r="W8" i="4"/>
  <c r="Y7" i="4"/>
  <c r="W7" i="4"/>
  <c r="C1" i="4"/>
  <c r="Y19" i="3"/>
  <c r="W19" i="3"/>
  <c r="Y18" i="3"/>
  <c r="W18" i="3"/>
  <c r="U17" i="3"/>
  <c r="W17" i="3" s="1"/>
  <c r="R17" i="3"/>
  <c r="O17" i="3"/>
  <c r="L17" i="3"/>
  <c r="I17" i="3"/>
  <c r="F17" i="3"/>
  <c r="Y16" i="3"/>
  <c r="W16" i="3"/>
  <c r="Y15" i="3"/>
  <c r="W15" i="3"/>
  <c r="Y14" i="3"/>
  <c r="W14" i="3"/>
  <c r="Y13" i="3"/>
  <c r="W13" i="3"/>
  <c r="Y12" i="3"/>
  <c r="W12" i="3"/>
  <c r="U11" i="3"/>
  <c r="W20" i="3" s="1"/>
  <c r="R11" i="3"/>
  <c r="O11" i="3"/>
  <c r="L11" i="3"/>
  <c r="I11" i="3"/>
  <c r="F11" i="3"/>
  <c r="Y10" i="3"/>
  <c r="W10" i="3"/>
  <c r="Y9" i="3"/>
  <c r="W9" i="3"/>
  <c r="Y8" i="3"/>
  <c r="W8" i="3"/>
  <c r="Y7" i="3"/>
  <c r="W7" i="3"/>
  <c r="C1" i="3"/>
  <c r="W20" i="1"/>
  <c r="Y19" i="1"/>
  <c r="W19" i="1"/>
  <c r="Y18" i="1"/>
  <c r="W18" i="1"/>
  <c r="W17" i="1"/>
  <c r="U17" i="1"/>
  <c r="R17" i="1"/>
  <c r="O17" i="1"/>
  <c r="L17" i="1"/>
  <c r="I17" i="1"/>
  <c r="F17" i="1"/>
  <c r="Y16" i="1"/>
  <c r="W16" i="1"/>
  <c r="Y15" i="1"/>
  <c r="W15" i="1"/>
  <c r="Y14" i="1"/>
  <c r="W14" i="1"/>
  <c r="Y13" i="1"/>
  <c r="W13" i="1"/>
  <c r="Y12" i="1"/>
  <c r="W12" i="1"/>
  <c r="W11" i="1"/>
  <c r="U11" i="1"/>
  <c r="R11" i="1"/>
  <c r="O11" i="1"/>
  <c r="L11" i="1"/>
  <c r="I11" i="1"/>
  <c r="F11" i="1"/>
  <c r="Y10" i="1"/>
  <c r="W10" i="1"/>
  <c r="Y9" i="1"/>
  <c r="W9" i="1"/>
  <c r="Y8" i="1"/>
  <c r="W8" i="1"/>
  <c r="Y7" i="1"/>
  <c r="W7" i="1"/>
  <c r="C1" i="1"/>
  <c r="W20" i="10"/>
  <c r="Y19" i="10"/>
  <c r="W19" i="10"/>
  <c r="Y18" i="10"/>
  <c r="W18" i="10"/>
  <c r="U17" i="10"/>
  <c r="W17" i="10" s="1"/>
  <c r="R17" i="10"/>
  <c r="O17" i="10"/>
  <c r="L17" i="10"/>
  <c r="I17" i="10"/>
  <c r="F17" i="10"/>
  <c r="Y16" i="10"/>
  <c r="W16" i="10"/>
  <c r="Y15" i="10"/>
  <c r="W15" i="10"/>
  <c r="Y14" i="10"/>
  <c r="W14" i="10"/>
  <c r="Y13" i="10"/>
  <c r="W13" i="10"/>
  <c r="Y12" i="10"/>
  <c r="W12" i="10"/>
  <c r="U11" i="10"/>
  <c r="W11" i="10" s="1"/>
  <c r="R11" i="10"/>
  <c r="O11" i="10"/>
  <c r="L11" i="10"/>
  <c r="I11" i="10"/>
  <c r="F11" i="10"/>
  <c r="Y10" i="10"/>
  <c r="W10" i="10"/>
  <c r="Y9" i="10"/>
  <c r="W9" i="10"/>
  <c r="Y8" i="10"/>
  <c r="W8" i="10"/>
  <c r="Y7" i="10"/>
  <c r="W7" i="10"/>
  <c r="C1" i="10"/>
  <c r="Y19" i="9"/>
  <c r="W19" i="9"/>
  <c r="Y18" i="9"/>
  <c r="W18" i="9"/>
  <c r="U17" i="9"/>
  <c r="W17" i="9" s="1"/>
  <c r="R17" i="9"/>
  <c r="O17" i="9"/>
  <c r="L17" i="9"/>
  <c r="I17" i="9"/>
  <c r="F17" i="9"/>
  <c r="Y16" i="9"/>
  <c r="W16" i="9"/>
  <c r="Y15" i="9"/>
  <c r="W15" i="9"/>
  <c r="Y14" i="9"/>
  <c r="W14" i="9"/>
  <c r="Y13" i="9"/>
  <c r="W13" i="9"/>
  <c r="Y12" i="9"/>
  <c r="W12" i="9"/>
  <c r="U11" i="9"/>
  <c r="R11" i="9"/>
  <c r="O11" i="9"/>
  <c r="L11" i="9"/>
  <c r="I11" i="9"/>
  <c r="F11" i="9"/>
  <c r="Y10" i="9"/>
  <c r="W10" i="9"/>
  <c r="Y9" i="9"/>
  <c r="W9" i="9"/>
  <c r="Y8" i="9"/>
  <c r="W8" i="9"/>
  <c r="Y7" i="9"/>
  <c r="W7" i="9"/>
  <c r="C1" i="9"/>
  <c r="Y19" i="8"/>
  <c r="W19" i="8"/>
  <c r="Y18" i="8"/>
  <c r="W18" i="8"/>
  <c r="W17" i="8"/>
  <c r="U17" i="8"/>
  <c r="R17" i="8"/>
  <c r="O17" i="8"/>
  <c r="L17" i="8"/>
  <c r="I17" i="8"/>
  <c r="F17" i="8"/>
  <c r="Y16" i="8"/>
  <c r="W16" i="8"/>
  <c r="Y15" i="8"/>
  <c r="W15" i="8"/>
  <c r="Y14" i="8"/>
  <c r="W14" i="8"/>
  <c r="Y13" i="8"/>
  <c r="W13" i="8"/>
  <c r="Y12" i="8"/>
  <c r="W12" i="8"/>
  <c r="W11" i="8"/>
  <c r="U11" i="8"/>
  <c r="R11" i="8"/>
  <c r="O11" i="8"/>
  <c r="L11" i="8"/>
  <c r="I11" i="8"/>
  <c r="F11" i="8"/>
  <c r="Y10" i="8"/>
  <c r="W10" i="8"/>
  <c r="Y9" i="8"/>
  <c r="W9" i="8"/>
  <c r="Y8" i="8"/>
  <c r="W8" i="8"/>
  <c r="Y7" i="8"/>
  <c r="W7" i="8"/>
  <c r="C1" i="8"/>
  <c r="W20" i="7"/>
  <c r="Y19" i="7"/>
  <c r="W19" i="7"/>
  <c r="Y18" i="7"/>
  <c r="W18" i="7"/>
  <c r="U17" i="7"/>
  <c r="W17" i="7" s="1"/>
  <c r="R17" i="7"/>
  <c r="O17" i="7"/>
  <c r="L17" i="7"/>
  <c r="I17" i="7"/>
  <c r="F17" i="7"/>
  <c r="Y16" i="7"/>
  <c r="W16" i="7"/>
  <c r="Y15" i="7"/>
  <c r="W15" i="7"/>
  <c r="Y14" i="7"/>
  <c r="W14" i="7"/>
  <c r="Y13" i="7"/>
  <c r="W13" i="7"/>
  <c r="Y12" i="7"/>
  <c r="W12" i="7"/>
  <c r="U11" i="7"/>
  <c r="W11" i="7" s="1"/>
  <c r="R11" i="7"/>
  <c r="O11" i="7"/>
  <c r="L11" i="7"/>
  <c r="I11" i="7"/>
  <c r="F11" i="7"/>
  <c r="Y10" i="7"/>
  <c r="W10" i="7"/>
  <c r="Y9" i="7"/>
  <c r="W9" i="7"/>
  <c r="Y8" i="7"/>
  <c r="W8" i="7"/>
  <c r="Y7" i="7"/>
  <c r="W7" i="7"/>
  <c r="C1" i="7"/>
  <c r="Y19" i="6"/>
  <c r="W19" i="6"/>
  <c r="Y18" i="6"/>
  <c r="W18" i="6"/>
  <c r="U17" i="6"/>
  <c r="W17" i="6" s="1"/>
  <c r="R17" i="6"/>
  <c r="O17" i="6"/>
  <c r="L17" i="6"/>
  <c r="I17" i="6"/>
  <c r="F17" i="6"/>
  <c r="Y16" i="6"/>
  <c r="W16" i="6"/>
  <c r="Y15" i="6"/>
  <c r="W15" i="6"/>
  <c r="Y14" i="6"/>
  <c r="W14" i="6"/>
  <c r="Y13" i="6"/>
  <c r="W13" i="6"/>
  <c r="Y12" i="6"/>
  <c r="W12" i="6"/>
  <c r="U11" i="6"/>
  <c r="W11" i="6" s="1"/>
  <c r="R11" i="6"/>
  <c r="O11" i="6"/>
  <c r="L11" i="6"/>
  <c r="I11" i="6"/>
  <c r="F11" i="6"/>
  <c r="Y10" i="6"/>
  <c r="W10" i="6"/>
  <c r="Y9" i="6"/>
  <c r="W9" i="6"/>
  <c r="Y8" i="6"/>
  <c r="W8" i="6"/>
  <c r="Y7" i="6"/>
  <c r="W7" i="6"/>
  <c r="C1" i="6"/>
  <c r="AF43" i="13"/>
  <c r="AJ43" i="13" s="1"/>
  <c r="AB43" i="13"/>
  <c r="AA43" i="13"/>
  <c r="AE43" i="13" s="1"/>
  <c r="AI43" i="13" s="1"/>
  <c r="X43" i="13"/>
  <c r="W43" i="13"/>
  <c r="P43" i="13"/>
  <c r="O43" i="13"/>
  <c r="N43" i="13"/>
  <c r="M43" i="13"/>
  <c r="L43" i="13"/>
  <c r="K43" i="13"/>
  <c r="J43" i="13"/>
  <c r="I43" i="13"/>
  <c r="H43" i="13"/>
  <c r="G43" i="13"/>
  <c r="F43" i="13"/>
  <c r="E43" i="13"/>
  <c r="D43" i="13"/>
  <c r="C43" i="13"/>
  <c r="B43" i="13"/>
  <c r="AK42" i="13"/>
  <c r="AI42" i="13"/>
  <c r="AG42" i="13"/>
  <c r="AE42" i="13"/>
  <c r="AA42" i="13"/>
  <c r="Y42" i="13"/>
  <c r="U42" i="13"/>
  <c r="S42" i="13"/>
  <c r="P42" i="13"/>
  <c r="N42" i="13"/>
  <c r="M42" i="13"/>
  <c r="K42" i="13"/>
  <c r="J42" i="13"/>
  <c r="H42" i="13"/>
  <c r="G42" i="13"/>
  <c r="E42" i="13"/>
  <c r="D42" i="13"/>
  <c r="B42" i="13"/>
  <c r="AE41" i="13"/>
  <c r="AA41" i="13"/>
  <c r="S41" i="13"/>
  <c r="N41" i="13"/>
  <c r="K41" i="13"/>
  <c r="H41" i="13"/>
  <c r="AB24" i="13"/>
  <c r="AF24" i="13" s="1"/>
  <c r="AJ24" i="13" s="1"/>
  <c r="AA24" i="13"/>
  <c r="AE24" i="13" s="1"/>
  <c r="AI24" i="13" s="1"/>
  <c r="X24" i="13"/>
  <c r="W24" i="13"/>
  <c r="P24" i="13"/>
  <c r="O24" i="13"/>
  <c r="N24" i="13"/>
  <c r="M24" i="13"/>
  <c r="L24" i="13"/>
  <c r="K24" i="13"/>
  <c r="J24" i="13"/>
  <c r="I24" i="13"/>
  <c r="H24" i="13"/>
  <c r="G24" i="13"/>
  <c r="F24" i="13"/>
  <c r="E24" i="13"/>
  <c r="D24" i="13"/>
  <c r="C24" i="13"/>
  <c r="B24" i="13"/>
  <c r="AK23" i="13"/>
  <c r="AI23" i="13"/>
  <c r="AC23" i="13"/>
  <c r="AA23" i="13"/>
  <c r="Y23" i="13"/>
  <c r="W23" i="13"/>
  <c r="U23" i="13"/>
  <c r="S23" i="13"/>
  <c r="P23" i="13"/>
  <c r="N23" i="13"/>
  <c r="M23" i="13"/>
  <c r="K23" i="13"/>
  <c r="J23" i="13"/>
  <c r="H23" i="13"/>
  <c r="G23" i="13"/>
  <c r="E23" i="13"/>
  <c r="D23" i="13"/>
  <c r="B23" i="13"/>
  <c r="AE22" i="13"/>
  <c r="AA22" i="13"/>
  <c r="S22" i="13"/>
  <c r="N22" i="13"/>
  <c r="K22" i="13"/>
  <c r="H22" i="13"/>
  <c r="E22" i="13"/>
  <c r="E41" i="13" s="1"/>
  <c r="B22" i="13"/>
  <c r="B41" i="13" s="1"/>
  <c r="AB5" i="13"/>
  <c r="AF5" i="13" s="1"/>
  <c r="AJ5" i="13" s="1"/>
  <c r="X5" i="13"/>
  <c r="W5" i="13"/>
  <c r="AA5" i="13" s="1"/>
  <c r="AE5" i="13" s="1"/>
  <c r="AI5" i="13" s="1"/>
  <c r="P5" i="13"/>
  <c r="O5" i="13"/>
  <c r="N5" i="13"/>
  <c r="M5" i="13"/>
  <c r="L5" i="13"/>
  <c r="K5" i="13"/>
  <c r="J5" i="13"/>
  <c r="I5" i="13"/>
  <c r="H5" i="13"/>
  <c r="G5" i="13"/>
  <c r="F5" i="13"/>
  <c r="E5" i="13"/>
  <c r="D5" i="13"/>
  <c r="AG23" i="13" s="1"/>
  <c r="B5" i="13"/>
  <c r="W42" i="13" s="1"/>
  <c r="AK4" i="13"/>
  <c r="AI4" i="13"/>
  <c r="AG4" i="13"/>
  <c r="AE4" i="13"/>
  <c r="AC4" i="13"/>
  <c r="AA4" i="13"/>
  <c r="Y4" i="13"/>
  <c r="U4" i="13"/>
  <c r="S4" i="13"/>
  <c r="P4" i="13"/>
  <c r="N4" i="13"/>
  <c r="M4" i="13"/>
  <c r="K4" i="13"/>
  <c r="J4" i="13"/>
  <c r="H4" i="13"/>
  <c r="G4" i="13"/>
  <c r="E4" i="13"/>
  <c r="AI3" i="13"/>
  <c r="AI22" i="13" s="1"/>
  <c r="AI41" i="13" s="1"/>
  <c r="AE3" i="13"/>
  <c r="AA3" i="13"/>
  <c r="W3" i="13"/>
  <c r="W22" i="13" s="1"/>
  <c r="W41" i="13" s="1"/>
  <c r="S3" i="13"/>
  <c r="U43" i="12"/>
  <c r="T43" i="12"/>
  <c r="S43" i="12"/>
  <c r="R43" i="12"/>
  <c r="Q43" i="12"/>
  <c r="P43" i="12"/>
  <c r="O43" i="12"/>
  <c r="N43" i="12"/>
  <c r="M43" i="12"/>
  <c r="L43" i="12"/>
  <c r="K43" i="12"/>
  <c r="J43" i="12"/>
  <c r="I43" i="12"/>
  <c r="H43" i="12"/>
  <c r="G43" i="12"/>
  <c r="F43" i="12"/>
  <c r="E43" i="12"/>
  <c r="D43" i="12"/>
  <c r="C43" i="12"/>
  <c r="B43" i="12"/>
  <c r="T42" i="12"/>
  <c r="S42" i="12"/>
  <c r="R42" i="12"/>
  <c r="P42" i="12"/>
  <c r="O42" i="12"/>
  <c r="N42" i="12"/>
  <c r="L42" i="12"/>
  <c r="K42" i="12"/>
  <c r="J42" i="12"/>
  <c r="H42" i="12"/>
  <c r="G42" i="12"/>
  <c r="F42" i="12"/>
  <c r="D42" i="12"/>
  <c r="C42" i="12"/>
  <c r="B42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C24" i="12"/>
  <c r="B24" i="12"/>
  <c r="T23" i="12"/>
  <c r="S23" i="12"/>
  <c r="R23" i="12"/>
  <c r="P23" i="12"/>
  <c r="O23" i="12"/>
  <c r="N23" i="12"/>
  <c r="L23" i="12"/>
  <c r="K23" i="12"/>
  <c r="J23" i="12"/>
  <c r="H23" i="12"/>
  <c r="G23" i="12"/>
  <c r="F23" i="12"/>
  <c r="D23" i="12"/>
  <c r="C23" i="12"/>
  <c r="B23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C5" i="12"/>
  <c r="T4" i="12"/>
  <c r="S4" i="12"/>
  <c r="R4" i="12"/>
  <c r="P4" i="12"/>
  <c r="O4" i="12"/>
  <c r="N4" i="12"/>
  <c r="L4" i="12"/>
  <c r="K4" i="12"/>
  <c r="J4" i="12"/>
  <c r="H4" i="12"/>
  <c r="G4" i="12"/>
  <c r="F4" i="12"/>
  <c r="W20" i="8" l="1"/>
  <c r="W20" i="9"/>
  <c r="W20" i="5"/>
  <c r="W20" i="11"/>
  <c r="W4" i="13"/>
  <c r="AC42" i="13"/>
  <c r="W11" i="9"/>
  <c r="W11" i="11"/>
  <c r="AE23" i="13"/>
  <c r="W11" i="3"/>
  <c r="W20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Documents and Settings\FCalatayud\Mes documents\Pour Exterieurs\onglet sources.xls" keepAlive="1" name="onglet sources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</connections>
</file>

<file path=xl/sharedStrings.xml><?xml version="1.0" encoding="utf-8"?>
<sst xmlns="http://schemas.openxmlformats.org/spreadsheetml/2006/main" count="1123" uniqueCount="100">
  <si>
    <t>dep</t>
  </si>
  <si>
    <t>nature_taux</t>
  </si>
  <si>
    <t>secteur</t>
  </si>
  <si>
    <t>Tx_scol_2ans</t>
  </si>
  <si>
    <t>PU</t>
  </si>
  <si>
    <t>Tx_scol_3ans</t>
  </si>
  <si>
    <t>Tx_passage_PS_MS</t>
  </si>
  <si>
    <t>Tx_passage_MS_GS</t>
  </si>
  <si>
    <t>Tx_passage_GS_CP</t>
  </si>
  <si>
    <t>Tx_passage_CP_CE1</t>
  </si>
  <si>
    <t>Tx_passage_CE1_CE2</t>
  </si>
  <si>
    <t>Tx_passage_CE2_CM1</t>
  </si>
  <si>
    <t>Tx_passage_CM1_CM2</t>
  </si>
  <si>
    <t>Tx_evol_ULIS</t>
  </si>
  <si>
    <t>Elèves</t>
  </si>
  <si>
    <t>Taux</t>
  </si>
  <si>
    <t>Démo</t>
  </si>
  <si>
    <t>Académie</t>
  </si>
  <si>
    <t>Taux 
de 
scol</t>
  </si>
  <si>
    <t>Taux 
de 
passage</t>
  </si>
  <si>
    <t>Taux 
d'évolut°</t>
  </si>
  <si>
    <t>s-p</t>
  </si>
  <si>
    <t>Total ELEM</t>
  </si>
  <si>
    <t>2ans</t>
  </si>
  <si>
    <t>3ans</t>
  </si>
  <si>
    <t>4ans</t>
  </si>
  <si>
    <t>Total 1D</t>
  </si>
  <si>
    <t>ULIS</t>
  </si>
  <si>
    <t>Total PREELEM</t>
  </si>
  <si>
    <t>CE1</t>
  </si>
  <si>
    <t>CE2</t>
  </si>
  <si>
    <t>CM1</t>
  </si>
  <si>
    <t>CM2</t>
  </si>
  <si>
    <t>CP</t>
  </si>
  <si>
    <t>5anset+</t>
  </si>
  <si>
    <t>PRSC</t>
  </si>
  <si>
    <t>003</t>
  </si>
  <si>
    <t>Allier</t>
  </si>
  <si>
    <t>CLERMONT-FERRAND</t>
  </si>
  <si>
    <t>Cantal</t>
  </si>
  <si>
    <t>015</t>
  </si>
  <si>
    <t>Haute-Loire</t>
  </si>
  <si>
    <t>043</t>
  </si>
  <si>
    <t>Puy-de-Dôme</t>
  </si>
  <si>
    <t>063</t>
  </si>
  <si>
    <t>Secteur public</t>
  </si>
  <si>
    <t>Secteur privé sous contrat</t>
  </si>
  <si>
    <t>Evolution annuelle</t>
  </si>
  <si>
    <t>Prévision</t>
  </si>
  <si>
    <t>Constat</t>
  </si>
  <si>
    <t>Ecart</t>
  </si>
  <si>
    <t>Formation</t>
  </si>
  <si>
    <t>Eff.</t>
  </si>
  <si>
    <t>%</t>
  </si>
  <si>
    <t>2 ans</t>
  </si>
  <si>
    <t>3 ans</t>
  </si>
  <si>
    <t>4 ans</t>
  </si>
  <si>
    <t>5 ans et +</t>
  </si>
  <si>
    <t>Préélémentaire</t>
  </si>
  <si>
    <t>Elémentaire</t>
  </si>
  <si>
    <t>Ulis</t>
  </si>
  <si>
    <t>Total</t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</si>
  <si>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Privé sous contrat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</si>
  <si>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et Privé sous contrat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</si>
  <si>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</si>
  <si>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- Evolutions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</si>
  <si>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Privé sous contrat - Evolutions</t>
    </r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</si>
  <si>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et Privé sous contrat - Evolutions</t>
    </r>
  </si>
  <si>
    <t>Conditions d'utilisation des données</t>
  </si>
  <si>
    <t xml:space="preserve">Source des données : </t>
  </si>
  <si>
    <t>Rectorat de l'académie de Clermont-Ferrand - SIASEPP-SPS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</si>
  <si>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</si>
  <si>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</si>
  <si>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</si>
  <si>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</si>
  <si>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</si>
  <si>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Evol</t>
  </si>
  <si>
    <t>Ecarts d'effectifs entre le constat de la rentrée scolaire n et les prévisions pour la rentrée n réalisées à la rentrée n - 1</t>
  </si>
  <si>
    <t>Evolutions d'effectifs entre les constats des rentrées n - 1 et n et les prévisons pour la rentrée n + 1</t>
  </si>
  <si>
    <t>Les feuilles sont :</t>
  </si>
  <si>
    <t>03_PU à Acad_PRSC</t>
  </si>
  <si>
    <t>Prévisions départementales par secteur et synthèses académiques</t>
  </si>
  <si>
    <t>UEEA</t>
  </si>
  <si>
    <t>Niveau</t>
  </si>
  <si>
    <t>Tx_evol_UEEA</t>
  </si>
  <si>
    <t>Acad</t>
  </si>
  <si>
    <t>2021-2022</t>
  </si>
  <si>
    <t>2022-2023</t>
  </si>
  <si>
    <t>2023-2024</t>
  </si>
  <si>
    <t>2024-2025</t>
  </si>
  <si>
    <t>2025-2026</t>
  </si>
  <si>
    <t>2026-2027</t>
  </si>
  <si>
    <t>Evolution
R2025-R2026</t>
  </si>
  <si>
    <t>Total PREELEM</t>
  </si>
  <si>
    <t>Total ELEM</t>
  </si>
  <si>
    <t>ULIS</t>
  </si>
  <si>
    <t>UEEA</t>
  </si>
  <si>
    <t>Total 1D</t>
  </si>
  <si>
    <r>
      <t>1</t>
    </r>
    <r>
      <rPr>
        <b/>
        <vertAlign val="superscript"/>
        <sz val="8"/>
        <rFont val="Marianne"/>
        <family val="3"/>
      </rPr>
      <t>er</t>
    </r>
    <r>
      <rPr>
        <b/>
        <sz val="8"/>
        <rFont val="Marianne"/>
        <family val="3"/>
      </rPr>
      <t xml:space="preserve"> degré Public </t>
    </r>
  </si>
  <si>
    <t>Effectif des élèves du premier degré public et privé sous contrat au constat des rentrées scolaires 2021 à 2025 et prévisions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</si>
</sst>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_ ;\-#,##0.00\ "/>
  </numFmts>
  <fonts count="13" x14ac:knownFonts="1">
    <font>
      <sz val="11"/>
      <color rgb="FF000000"/>
      <name val="Calibri"/>
      <family val="2"/>
      <scheme val="minor"/>
    </font>
    <font>
      <u/>
      <sz val="10"/>
      <color theme="10"/>
      <name val="Marianne"/>
      <family val="3"/>
    </font>
    <font>
      <b/>
      <sz val="10"/>
      <color indexed="8"/>
      <name val="Marianne"/>
      <family val="3"/>
    </font>
    <font>
      <sz val="10"/>
      <color theme="1"/>
      <name val="Marianne"/>
      <family val="3"/>
    </font>
    <font>
      <sz val="8"/>
      <color theme="1"/>
      <name val="Marianne"/>
      <family val="3"/>
    </font>
    <font>
      <sz val="9"/>
      <color rgb="FF000000"/>
      <name val="Marianne"/>
      <family val="3"/>
    </font>
    <font>
      <b/>
      <sz val="10"/>
      <color rgb="FF000000"/>
      <name val="Marianne"/>
      <family val="3"/>
    </font>
    <font>
      <b/>
      <sz val="9"/>
      <color rgb="FF000000"/>
      <name val="Marianne"/>
      <family val="3"/>
    </font>
    <font>
      <b/>
      <vertAlign val="superscript"/>
      <sz val="8"/>
      <name val="Marianne"/>
      <family val="3"/>
    </font>
    <font>
      <b/>
      <sz val="8"/>
      <name val="Marianne"/>
      <family val="3"/>
    </font>
    <font>
      <sz val="10"/>
      <color rgb="FF000000"/>
      <name val="Marianne"/>
      <family val="3"/>
    </font>
    <font>
      <b/>
      <sz val="8"/>
      <color theme="1"/>
      <name val="Marianne"/>
      <family val="3"/>
    </font>
    <font>
      <sz val="8"/>
      <color rgb="FF000000"/>
      <name val="Marianne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theme="0" tint="-0.24994659260841701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1" tint="0.499984740745262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26" xfId="0" applyFont="1" applyFill="1" applyBorder="1" applyAlignment="1">
      <alignment vertical="center"/>
    </xf>
    <xf numFmtId="3" fontId="4" fillId="2" borderId="27" xfId="0" applyNumberFormat="1" applyFont="1" applyFill="1" applyBorder="1" applyAlignment="1">
      <alignment vertical="center"/>
    </xf>
    <xf numFmtId="3" fontId="4" fillId="2" borderId="28" xfId="0" applyNumberFormat="1" applyFont="1" applyFill="1" applyBorder="1" applyAlignment="1">
      <alignment vertical="center"/>
    </xf>
    <xf numFmtId="3" fontId="4" fillId="2" borderId="29" xfId="0" applyNumberFormat="1" applyFont="1" applyFill="1" applyBorder="1" applyAlignment="1">
      <alignment vertical="center"/>
    </xf>
    <xf numFmtId="164" fontId="4" fillId="2" borderId="30" xfId="0" applyNumberFormat="1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3" fontId="4" fillId="2" borderId="32" xfId="0" applyNumberFormat="1" applyFont="1" applyFill="1" applyBorder="1" applyAlignment="1">
      <alignment vertical="center"/>
    </xf>
    <xf numFmtId="3" fontId="4" fillId="2" borderId="33" xfId="0" applyNumberFormat="1" applyFont="1" applyFill="1" applyBorder="1" applyAlignment="1">
      <alignment vertical="center"/>
    </xf>
    <xf numFmtId="3" fontId="4" fillId="2" borderId="8" xfId="0" applyNumberFormat="1" applyFont="1" applyFill="1" applyBorder="1" applyAlignment="1">
      <alignment vertical="center"/>
    </xf>
    <xf numFmtId="164" fontId="4" fillId="2" borderId="9" xfId="0" applyNumberFormat="1" applyFont="1" applyFill="1" applyBorder="1" applyAlignment="1">
      <alignment vertical="center"/>
    </xf>
    <xf numFmtId="3" fontId="5" fillId="3" borderId="80" xfId="0" applyNumberFormat="1" applyFont="1" applyFill="1" applyBorder="1" applyAlignment="1">
      <alignment vertical="center"/>
    </xf>
    <xf numFmtId="0" fontId="6" fillId="2" borderId="0" xfId="0" applyFont="1" applyFill="1"/>
    <xf numFmtId="0" fontId="6" fillId="2" borderId="0" xfId="0" applyFont="1" applyFill="1" applyProtection="1">
      <protection locked="0"/>
    </xf>
    <xf numFmtId="0" fontId="5" fillId="2" borderId="81" xfId="0" applyFont="1" applyFill="1" applyBorder="1" applyAlignment="1">
      <alignment horizontal="center"/>
    </xf>
    <xf numFmtId="0" fontId="5" fillId="2" borderId="82" xfId="0" applyFont="1" applyFill="1" applyBorder="1" applyAlignment="1">
      <alignment horizontal="center"/>
    </xf>
    <xf numFmtId="0" fontId="5" fillId="2" borderId="83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2" fontId="5" fillId="3" borderId="86" xfId="0" applyNumberFormat="1" applyFont="1" applyFill="1" applyBorder="1" applyAlignment="1">
      <alignment vertical="center"/>
    </xf>
    <xf numFmtId="0" fontId="5" fillId="2" borderId="81" xfId="0" applyFont="1" applyFill="1" applyBorder="1" applyAlignment="1">
      <alignment horizontal="center" vertical="center"/>
    </xf>
    <xf numFmtId="0" fontId="5" fillId="2" borderId="87" xfId="0" applyFont="1" applyFill="1" applyBorder="1" applyAlignment="1">
      <alignment horizontal="centerContinuous"/>
    </xf>
    <xf numFmtId="0" fontId="5" fillId="2" borderId="0" xfId="0" applyFont="1" applyFill="1"/>
    <xf numFmtId="0" fontId="5" fillId="2" borderId="5" xfId="0" applyFont="1" applyFill="1" applyBorder="1"/>
    <xf numFmtId="0" fontId="5" fillId="2" borderId="2" xfId="0" applyFont="1" applyFill="1" applyBorder="1"/>
    <xf numFmtId="0" fontId="5" fillId="2" borderId="88" xfId="0" applyFont="1" applyFill="1" applyBorder="1"/>
    <xf numFmtId="0" fontId="5" fillId="2" borderId="2" xfId="0" applyFont="1" applyFill="1" applyBorder="1" applyAlignment="1">
      <alignment horizontal="center"/>
    </xf>
    <xf numFmtId="0" fontId="5" fillId="2" borderId="89" xfId="0" applyFont="1" applyFill="1" applyBorder="1" applyAlignment="1">
      <alignment horizontal="center"/>
    </xf>
    <xf numFmtId="0" fontId="5" fillId="2" borderId="88" xfId="0" applyFont="1" applyFill="1" applyBorder="1" applyAlignment="1">
      <alignment horizontal="center"/>
    </xf>
    <xf numFmtId="0" fontId="5" fillId="2" borderId="90" xfId="0" applyFont="1" applyFill="1" applyBorder="1" applyAlignment="1">
      <alignment horizontal="center"/>
    </xf>
    <xf numFmtId="0" fontId="5" fillId="3" borderId="91" xfId="0" applyFont="1" applyFill="1" applyBorder="1" applyAlignment="1">
      <alignment vertical="center"/>
    </xf>
    <xf numFmtId="0" fontId="7" fillId="2" borderId="92" xfId="0" applyFont="1" applyFill="1" applyBorder="1" applyAlignment="1">
      <alignment vertical="center"/>
    </xf>
    <xf numFmtId="0" fontId="5" fillId="2" borderId="82" xfId="0" applyFont="1" applyFill="1" applyBorder="1" applyAlignment="1">
      <alignment vertical="center"/>
    </xf>
    <xf numFmtId="3" fontId="5" fillId="2" borderId="93" xfId="0" applyNumberFormat="1" applyFont="1" applyFill="1" applyBorder="1" applyAlignment="1">
      <alignment vertical="center"/>
    </xf>
    <xf numFmtId="3" fontId="7" fillId="2" borderId="92" xfId="0" applyNumberFormat="1" applyFont="1" applyFill="1" applyBorder="1" applyAlignment="1">
      <alignment vertical="center"/>
    </xf>
    <xf numFmtId="0" fontId="5" fillId="2" borderId="94" xfId="0" applyFont="1" applyFill="1" applyBorder="1" applyAlignment="1">
      <alignment vertical="center"/>
    </xf>
    <xf numFmtId="3" fontId="5" fillId="2" borderId="95" xfId="0" applyNumberFormat="1" applyFont="1" applyFill="1" applyBorder="1" applyAlignment="1">
      <alignment vertical="center"/>
    </xf>
    <xf numFmtId="0" fontId="5" fillId="2" borderId="96" xfId="0" applyFont="1" applyFill="1" applyBorder="1" applyAlignment="1">
      <alignment vertical="center"/>
    </xf>
    <xf numFmtId="0" fontId="5" fillId="2" borderId="97" xfId="0" applyFont="1" applyFill="1" applyBorder="1" applyAlignment="1">
      <alignment vertical="center"/>
    </xf>
    <xf numFmtId="0" fontId="7" fillId="2" borderId="0" xfId="0" applyFont="1" applyFill="1"/>
    <xf numFmtId="0" fontId="5" fillId="3" borderId="0" xfId="0" applyFont="1" applyFill="1" applyAlignment="1">
      <alignment vertical="center"/>
    </xf>
    <xf numFmtId="2" fontId="5" fillId="2" borderId="98" xfId="0" applyNumberFormat="1" applyFont="1" applyFill="1" applyBorder="1" applyAlignment="1">
      <alignment vertical="center"/>
    </xf>
    <xf numFmtId="3" fontId="5" fillId="3" borderId="99" xfId="0" applyNumberFormat="1" applyFont="1" applyFill="1" applyBorder="1" applyAlignment="1">
      <alignment vertical="center"/>
    </xf>
    <xf numFmtId="3" fontId="5" fillId="3" borderId="91" xfId="0" applyNumberFormat="1" applyFont="1" applyFill="1" applyBorder="1" applyAlignment="1">
      <alignment vertical="center"/>
    </xf>
    <xf numFmtId="2" fontId="5" fillId="3" borderId="100" xfId="0" applyNumberFormat="1" applyFont="1" applyFill="1" applyBorder="1" applyAlignment="1">
      <alignment vertical="center"/>
    </xf>
    <xf numFmtId="0" fontId="5" fillId="4" borderId="101" xfId="0" applyFont="1" applyFill="1" applyBorder="1" applyAlignment="1">
      <alignment vertical="center"/>
    </xf>
    <xf numFmtId="0" fontId="5" fillId="4" borderId="102" xfId="0" applyFont="1" applyFill="1" applyBorder="1" applyAlignment="1">
      <alignment vertical="center"/>
    </xf>
    <xf numFmtId="3" fontId="5" fillId="4" borderId="101" xfId="0" applyNumberFormat="1" applyFont="1" applyFill="1" applyBorder="1" applyAlignment="1">
      <alignment vertical="center"/>
    </xf>
    <xf numFmtId="3" fontId="5" fillId="4" borderId="103" xfId="0" applyNumberFormat="1" applyFont="1" applyFill="1" applyBorder="1" applyAlignment="1">
      <alignment vertical="center"/>
    </xf>
    <xf numFmtId="3" fontId="5" fillId="4" borderId="104" xfId="0" applyNumberFormat="1" applyFont="1" applyFill="1" applyBorder="1" applyAlignment="1">
      <alignment vertical="center"/>
    </xf>
    <xf numFmtId="0" fontId="5" fillId="4" borderId="105" xfId="0" applyFont="1" applyFill="1" applyBorder="1" applyAlignment="1">
      <alignment vertical="center"/>
    </xf>
    <xf numFmtId="0" fontId="5" fillId="4" borderId="106" xfId="0" applyFont="1" applyFill="1" applyBorder="1" applyAlignment="1">
      <alignment vertical="center"/>
    </xf>
    <xf numFmtId="3" fontId="5" fillId="4" borderId="105" xfId="0" applyNumberFormat="1" applyFont="1" applyFill="1" applyBorder="1" applyAlignment="1">
      <alignment vertical="center"/>
    </xf>
    <xf numFmtId="3" fontId="5" fillId="4" borderId="107" xfId="0" applyNumberFormat="1" applyFont="1" applyFill="1" applyBorder="1" applyAlignment="1">
      <alignment vertical="center"/>
    </xf>
    <xf numFmtId="3" fontId="5" fillId="3" borderId="108" xfId="0" applyNumberFormat="1" applyFont="1" applyFill="1" applyBorder="1" applyAlignment="1">
      <alignment vertical="center"/>
    </xf>
    <xf numFmtId="3" fontId="5" fillId="4" borderId="109" xfId="0" applyNumberFormat="1" applyFont="1" applyFill="1" applyBorder="1" applyAlignment="1">
      <alignment vertical="center"/>
    </xf>
    <xf numFmtId="2" fontId="5" fillId="2" borderId="110" xfId="0" applyNumberFormat="1" applyFont="1" applyFill="1" applyBorder="1" applyAlignment="1">
      <alignment vertical="center"/>
    </xf>
    <xf numFmtId="2" fontId="5" fillId="2" borderId="111" xfId="0" applyNumberFormat="1" applyFont="1" applyFill="1" applyBorder="1" applyAlignment="1">
      <alignment vertical="center"/>
    </xf>
    <xf numFmtId="2" fontId="5" fillId="2" borderId="112" xfId="0" applyNumberFormat="1" applyFont="1" applyFill="1" applyBorder="1" applyAlignment="1">
      <alignment vertical="center"/>
    </xf>
    <xf numFmtId="2" fontId="5" fillId="2" borderId="113" xfId="0" applyNumberFormat="1" applyFont="1" applyFill="1" applyBorder="1" applyAlignment="1">
      <alignment vertical="center"/>
    </xf>
    <xf numFmtId="2" fontId="5" fillId="2" borderId="114" xfId="0" applyNumberFormat="1" applyFont="1" applyFill="1" applyBorder="1" applyAlignment="1">
      <alignment vertical="center"/>
    </xf>
    <xf numFmtId="2" fontId="5" fillId="2" borderId="81" xfId="0" applyNumberFormat="1" applyFont="1" applyFill="1" applyBorder="1" applyAlignment="1" applyProtection="1">
      <alignment vertical="center" wrapText="1"/>
      <protection locked="0"/>
    </xf>
    <xf numFmtId="0" fontId="5" fillId="2" borderId="98" xfId="0" applyFont="1" applyFill="1" applyBorder="1"/>
    <xf numFmtId="2" fontId="5" fillId="2" borderId="115" xfId="0" applyNumberFormat="1" applyFont="1" applyFill="1" applyBorder="1" applyAlignment="1" applyProtection="1">
      <alignment vertical="center" wrapText="1"/>
      <protection locked="0"/>
    </xf>
    <xf numFmtId="2" fontId="5" fillId="3" borderId="116" xfId="0" applyNumberFormat="1" applyFont="1" applyFill="1" applyBorder="1" applyAlignment="1">
      <alignment vertical="center"/>
    </xf>
    <xf numFmtId="3" fontId="5" fillId="3" borderId="117" xfId="0" applyNumberFormat="1" applyFont="1" applyFill="1" applyBorder="1" applyAlignment="1">
      <alignment vertical="center"/>
    </xf>
    <xf numFmtId="3" fontId="5" fillId="3" borderId="112" xfId="0" applyNumberFormat="1" applyFont="1" applyFill="1" applyBorder="1" applyAlignment="1">
      <alignment vertical="center"/>
    </xf>
    <xf numFmtId="3" fontId="7" fillId="3" borderId="118" xfId="0" applyNumberFormat="1" applyFont="1" applyFill="1" applyBorder="1" applyAlignment="1">
      <alignment vertical="center"/>
    </xf>
    <xf numFmtId="3" fontId="5" fillId="5" borderId="112" xfId="0" applyNumberFormat="1" applyFont="1" applyFill="1" applyBorder="1" applyAlignment="1">
      <alignment vertical="center"/>
    </xf>
    <xf numFmtId="3" fontId="7" fillId="5" borderId="118" xfId="0" applyNumberFormat="1" applyFont="1" applyFill="1" applyBorder="1" applyAlignment="1">
      <alignment vertical="center"/>
    </xf>
    <xf numFmtId="3" fontId="5" fillId="4" borderId="113" xfId="0" applyNumberFormat="1" applyFont="1" applyFill="1" applyBorder="1" applyAlignment="1">
      <alignment vertical="center"/>
    </xf>
    <xf numFmtId="3" fontId="5" fillId="4" borderId="114" xfId="0" applyNumberFormat="1" applyFont="1" applyFill="1" applyBorder="1" applyAlignment="1">
      <alignment vertical="center"/>
    </xf>
    <xf numFmtId="3" fontId="7" fillId="2" borderId="118" xfId="0" applyNumberFormat="1" applyFont="1" applyFill="1" applyBorder="1" applyAlignment="1">
      <alignment vertical="center"/>
    </xf>
    <xf numFmtId="0" fontId="5" fillId="5" borderId="21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5" fillId="5" borderId="35" xfId="0" applyFont="1" applyFill="1" applyBorder="1" applyAlignment="1">
      <alignment vertical="center"/>
    </xf>
    <xf numFmtId="0" fontId="5" fillId="3" borderId="119" xfId="0" applyFont="1" applyFill="1" applyBorder="1" applyAlignment="1">
      <alignment vertical="center"/>
    </xf>
    <xf numFmtId="0" fontId="5" fillId="3" borderId="121" xfId="0" applyFont="1" applyFill="1" applyBorder="1" applyAlignment="1">
      <alignment vertical="center"/>
    </xf>
    <xf numFmtId="165" fontId="5" fillId="4" borderId="122" xfId="0" applyNumberFormat="1" applyFont="1" applyFill="1" applyBorder="1" applyAlignment="1">
      <alignment vertical="center"/>
    </xf>
    <xf numFmtId="165" fontId="5" fillId="4" borderId="123" xfId="0" applyNumberFormat="1" applyFont="1" applyFill="1" applyBorder="1" applyAlignment="1">
      <alignment vertical="center"/>
    </xf>
    <xf numFmtId="165" fontId="5" fillId="4" borderId="124" xfId="0" applyNumberFormat="1" applyFont="1" applyFill="1" applyBorder="1" applyAlignment="1">
      <alignment vertical="center"/>
    </xf>
    <xf numFmtId="165" fontId="5" fillId="4" borderId="125" xfId="0" applyNumberFormat="1" applyFont="1" applyFill="1" applyBorder="1" applyAlignment="1">
      <alignment vertical="center"/>
    </xf>
    <xf numFmtId="0" fontId="5" fillId="3" borderId="126" xfId="0" applyFont="1" applyFill="1" applyBorder="1" applyAlignment="1">
      <alignment vertical="center"/>
    </xf>
    <xf numFmtId="0" fontId="5" fillId="3" borderId="100" xfId="0" applyFont="1" applyFill="1" applyBorder="1" applyAlignment="1">
      <alignment vertical="center"/>
    </xf>
    <xf numFmtId="2" fontId="5" fillId="3" borderId="127" xfId="0" applyNumberFormat="1" applyFont="1" applyFill="1" applyBorder="1" applyAlignment="1">
      <alignment vertical="center"/>
    </xf>
    <xf numFmtId="0" fontId="5" fillId="3" borderId="128" xfId="0" applyFont="1" applyFill="1" applyBorder="1" applyAlignment="1">
      <alignment vertical="center"/>
    </xf>
    <xf numFmtId="2" fontId="5" fillId="3" borderId="129" xfId="0" applyNumberFormat="1" applyFont="1" applyFill="1" applyBorder="1" applyAlignment="1">
      <alignment vertical="center"/>
    </xf>
    <xf numFmtId="0" fontId="7" fillId="3" borderId="92" xfId="0" applyFont="1" applyFill="1" applyBorder="1" applyAlignment="1">
      <alignment vertical="center"/>
    </xf>
    <xf numFmtId="0" fontId="5" fillId="3" borderId="82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3" fontId="5" fillId="3" borderId="93" xfId="0" applyNumberFormat="1" applyFont="1" applyFill="1" applyBorder="1" applyAlignment="1">
      <alignment vertical="center"/>
    </xf>
    <xf numFmtId="3" fontId="7" fillId="3" borderId="92" xfId="0" applyNumberFormat="1" applyFont="1" applyFill="1" applyBorder="1" applyAlignment="1">
      <alignment vertical="center"/>
    </xf>
    <xf numFmtId="0" fontId="5" fillId="3" borderId="94" xfId="0" applyFont="1" applyFill="1" applyBorder="1" applyAlignment="1">
      <alignment vertical="center"/>
    </xf>
    <xf numFmtId="3" fontId="5" fillId="3" borderId="95" xfId="0" applyNumberFormat="1" applyFont="1" applyFill="1" applyBorder="1" applyAlignment="1">
      <alignment vertical="center"/>
    </xf>
    <xf numFmtId="0" fontId="5" fillId="3" borderId="96" xfId="0" applyFont="1" applyFill="1" applyBorder="1" applyAlignment="1">
      <alignment vertical="center"/>
    </xf>
    <xf numFmtId="0" fontId="5" fillId="3" borderId="97" xfId="0" applyFont="1" applyFill="1" applyBorder="1" applyAlignment="1">
      <alignment vertical="center"/>
    </xf>
    <xf numFmtId="0" fontId="5" fillId="5" borderId="91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3" fontId="5" fillId="5" borderId="99" xfId="0" applyNumberFormat="1" applyFont="1" applyFill="1" applyBorder="1" applyAlignment="1">
      <alignment vertical="center"/>
    </xf>
    <xf numFmtId="3" fontId="5" fillId="5" borderId="91" xfId="0" applyNumberFormat="1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5" borderId="100" xfId="0" applyFont="1" applyFill="1" applyBorder="1" applyAlignment="1">
      <alignment vertical="center"/>
    </xf>
    <xf numFmtId="2" fontId="5" fillId="5" borderId="100" xfId="0" applyNumberFormat="1" applyFont="1" applyFill="1" applyBorder="1" applyAlignment="1">
      <alignment vertical="center"/>
    </xf>
    <xf numFmtId="3" fontId="5" fillId="5" borderId="108" xfId="0" applyNumberFormat="1" applyFont="1" applyFill="1" applyBorder="1" applyAlignment="1">
      <alignment vertical="center"/>
    </xf>
    <xf numFmtId="0" fontId="5" fillId="5" borderId="128" xfId="0" applyFont="1" applyFill="1" applyBorder="1" applyAlignment="1">
      <alignment vertical="center"/>
    </xf>
    <xf numFmtId="2" fontId="5" fillId="5" borderId="116" xfId="0" applyNumberFormat="1" applyFont="1" applyFill="1" applyBorder="1" applyAlignment="1">
      <alignment vertical="center"/>
    </xf>
    <xf numFmtId="0" fontId="7" fillId="5" borderId="92" xfId="0" applyFont="1" applyFill="1" applyBorder="1" applyAlignment="1">
      <alignment vertical="center"/>
    </xf>
    <xf numFmtId="0" fontId="5" fillId="5" borderId="82" xfId="0" applyFont="1" applyFill="1" applyBorder="1" applyAlignment="1">
      <alignment vertical="center"/>
    </xf>
    <xf numFmtId="3" fontId="5" fillId="5" borderId="93" xfId="0" applyNumberFormat="1" applyFont="1" applyFill="1" applyBorder="1" applyAlignment="1">
      <alignment vertical="center"/>
    </xf>
    <xf numFmtId="3" fontId="7" fillId="5" borderId="92" xfId="0" applyNumberFormat="1" applyFont="1" applyFill="1" applyBorder="1" applyAlignment="1">
      <alignment vertical="center"/>
    </xf>
    <xf numFmtId="0" fontId="5" fillId="5" borderId="94" xfId="0" applyFont="1" applyFill="1" applyBorder="1" applyAlignment="1">
      <alignment vertical="center"/>
    </xf>
    <xf numFmtId="0" fontId="5" fillId="3" borderId="130" xfId="0" applyFont="1" applyFill="1" applyBorder="1" applyAlignment="1">
      <alignment vertical="center"/>
    </xf>
    <xf numFmtId="3" fontId="5" fillId="5" borderId="95" xfId="0" applyNumberFormat="1" applyFont="1" applyFill="1" applyBorder="1" applyAlignment="1">
      <alignment vertical="center"/>
    </xf>
    <xf numFmtId="0" fontId="5" fillId="5" borderId="96" xfId="0" applyFont="1" applyFill="1" applyBorder="1" applyAlignment="1">
      <alignment vertical="center"/>
    </xf>
    <xf numFmtId="0" fontId="5" fillId="5" borderId="97" xfId="0" applyFont="1" applyFill="1" applyBorder="1" applyAlignment="1">
      <alignment vertical="center"/>
    </xf>
    <xf numFmtId="0" fontId="5" fillId="4" borderId="21" xfId="0" applyFont="1" applyFill="1" applyBorder="1" applyAlignment="1">
      <alignment vertical="center"/>
    </xf>
    <xf numFmtId="0" fontId="5" fillId="4" borderId="35" xfId="0" applyFont="1" applyFill="1" applyBorder="1" applyAlignment="1">
      <alignment vertical="center"/>
    </xf>
    <xf numFmtId="0" fontId="5" fillId="3" borderId="131" xfId="0" applyFont="1" applyFill="1" applyBorder="1" applyAlignment="1">
      <alignment vertical="center"/>
    </xf>
    <xf numFmtId="3" fontId="5" fillId="3" borderId="132" xfId="0" applyNumberFormat="1" applyFont="1" applyFill="1" applyBorder="1" applyAlignment="1">
      <alignment vertical="center"/>
    </xf>
    <xf numFmtId="3" fontId="5" fillId="3" borderId="130" xfId="0" applyNumberFormat="1" applyFont="1" applyFill="1" applyBorder="1" applyAlignment="1">
      <alignment vertical="center"/>
    </xf>
    <xf numFmtId="2" fontId="5" fillId="3" borderId="121" xfId="0" applyNumberFormat="1" applyFont="1" applyFill="1" applyBorder="1" applyAlignment="1">
      <alignment vertical="center"/>
    </xf>
    <xf numFmtId="0" fontId="2" fillId="2" borderId="0" xfId="0" applyFont="1" applyFill="1"/>
    <xf numFmtId="0" fontId="4" fillId="2" borderId="40" xfId="0" applyFont="1" applyFill="1" applyBorder="1" applyAlignment="1">
      <alignment vertical="center"/>
    </xf>
    <xf numFmtId="3" fontId="4" fillId="2" borderId="41" xfId="0" applyNumberFormat="1" applyFont="1" applyFill="1" applyBorder="1" applyAlignment="1">
      <alignment vertical="center"/>
    </xf>
    <xf numFmtId="3" fontId="4" fillId="2" borderId="42" xfId="0" applyNumberFormat="1" applyFont="1" applyFill="1" applyBorder="1" applyAlignment="1">
      <alignment vertical="center"/>
    </xf>
    <xf numFmtId="3" fontId="4" fillId="2" borderId="43" xfId="0" applyNumberFormat="1" applyFont="1" applyFill="1" applyBorder="1" applyAlignment="1">
      <alignment vertical="center"/>
    </xf>
    <xf numFmtId="164" fontId="4" fillId="2" borderId="44" xfId="0" applyNumberFormat="1" applyFont="1" applyFill="1" applyBorder="1" applyAlignment="1">
      <alignment vertical="center"/>
    </xf>
    <xf numFmtId="3" fontId="4" fillId="2" borderId="45" xfId="0" applyNumberFormat="1" applyFont="1" applyFill="1" applyBorder="1" applyAlignment="1">
      <alignment vertical="center"/>
    </xf>
    <xf numFmtId="0" fontId="10" fillId="2" borderId="0" xfId="0" applyFont="1" applyFill="1"/>
    <xf numFmtId="0" fontId="12" fillId="2" borderId="0" xfId="0" applyFont="1" applyFill="1"/>
    <xf numFmtId="0" fontId="11" fillId="2" borderId="1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164" fontId="4" fillId="2" borderId="55" xfId="0" applyNumberFormat="1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164" fontId="4" fillId="2" borderId="53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3" fontId="4" fillId="2" borderId="57" xfId="0" applyNumberFormat="1" applyFont="1" applyFill="1" applyBorder="1" applyAlignment="1">
      <alignment vertical="center"/>
    </xf>
    <xf numFmtId="3" fontId="4" fillId="2" borderId="58" xfId="0" applyNumberFormat="1" applyFont="1" applyFill="1" applyBorder="1" applyAlignment="1">
      <alignment vertical="center"/>
    </xf>
    <xf numFmtId="3" fontId="4" fillId="2" borderId="59" xfId="0" applyNumberFormat="1" applyFont="1" applyFill="1" applyBorder="1" applyAlignment="1">
      <alignment vertical="center"/>
    </xf>
    <xf numFmtId="164" fontId="4" fillId="2" borderId="60" xfId="0" applyNumberFormat="1" applyFont="1" applyFill="1" applyBorder="1" applyAlignment="1">
      <alignment vertical="center"/>
    </xf>
    <xf numFmtId="3" fontId="4" fillId="2" borderId="10" xfId="0" applyNumberFormat="1" applyFont="1" applyFill="1" applyBorder="1" applyAlignment="1">
      <alignment vertical="center"/>
    </xf>
    <xf numFmtId="3" fontId="4" fillId="2" borderId="61" xfId="0" applyNumberFormat="1" applyFont="1" applyFill="1" applyBorder="1" applyAlignment="1">
      <alignment vertical="center"/>
    </xf>
    <xf numFmtId="3" fontId="4" fillId="2" borderId="62" xfId="0" applyNumberFormat="1" applyFont="1" applyFill="1" applyBorder="1" applyAlignment="1">
      <alignment vertical="center"/>
    </xf>
    <xf numFmtId="3" fontId="4" fillId="2" borderId="63" xfId="0" applyNumberFormat="1" applyFont="1" applyFill="1" applyBorder="1" applyAlignment="1">
      <alignment vertical="center"/>
    </xf>
    <xf numFmtId="164" fontId="4" fillId="2" borderId="64" xfId="0" applyNumberFormat="1" applyFont="1" applyFill="1" applyBorder="1" applyAlignment="1">
      <alignment vertical="center"/>
    </xf>
    <xf numFmtId="3" fontId="4" fillId="2" borderId="14" xfId="0" applyNumberFormat="1" applyFont="1" applyFill="1" applyBorder="1" applyAlignment="1">
      <alignment vertical="center"/>
    </xf>
    <xf numFmtId="0" fontId="11" fillId="2" borderId="65" xfId="0" applyFont="1" applyFill="1" applyBorder="1" applyAlignment="1">
      <alignment vertical="center"/>
    </xf>
    <xf numFmtId="3" fontId="11" fillId="2" borderId="66" xfId="0" applyNumberFormat="1" applyFont="1" applyFill="1" applyBorder="1" applyAlignment="1">
      <alignment vertical="center"/>
    </xf>
    <xf numFmtId="3" fontId="11" fillId="2" borderId="67" xfId="0" applyNumberFormat="1" applyFont="1" applyFill="1" applyBorder="1" applyAlignment="1">
      <alignment vertical="center"/>
    </xf>
    <xf numFmtId="3" fontId="11" fillId="2" borderId="68" xfId="0" applyNumberFormat="1" applyFont="1" applyFill="1" applyBorder="1" applyAlignment="1">
      <alignment vertical="center"/>
    </xf>
    <xf numFmtId="0" fontId="11" fillId="2" borderId="66" xfId="0" applyFont="1" applyFill="1" applyBorder="1" applyAlignment="1">
      <alignment vertical="center"/>
    </xf>
    <xf numFmtId="164" fontId="11" fillId="2" borderId="69" xfId="0" applyNumberFormat="1" applyFont="1" applyFill="1" applyBorder="1" applyAlignment="1">
      <alignment vertical="center"/>
    </xf>
    <xf numFmtId="0" fontId="11" fillId="2" borderId="70" xfId="0" applyFont="1" applyFill="1" applyBorder="1" applyAlignment="1">
      <alignment vertical="center"/>
    </xf>
    <xf numFmtId="3" fontId="11" fillId="2" borderId="70" xfId="0" applyNumberFormat="1" applyFont="1" applyFill="1" applyBorder="1" applyAlignment="1">
      <alignment vertical="center"/>
    </xf>
    <xf numFmtId="3" fontId="4" fillId="2" borderId="71" xfId="0" applyNumberFormat="1" applyFont="1" applyFill="1" applyBorder="1" applyAlignment="1">
      <alignment horizontal="right" vertical="center"/>
    </xf>
    <xf numFmtId="3" fontId="4" fillId="2" borderId="72" xfId="0" applyNumberFormat="1" applyFont="1" applyFill="1" applyBorder="1" applyAlignment="1">
      <alignment horizontal="right" vertical="center"/>
    </xf>
    <xf numFmtId="3" fontId="4" fillId="2" borderId="73" xfId="0" applyNumberFormat="1" applyFont="1" applyFill="1" applyBorder="1" applyAlignment="1">
      <alignment horizontal="right" vertical="center"/>
    </xf>
    <xf numFmtId="164" fontId="4" fillId="2" borderId="74" xfId="0" applyNumberFormat="1" applyFont="1" applyFill="1" applyBorder="1" applyAlignment="1">
      <alignment horizontal="right" vertical="center"/>
    </xf>
    <xf numFmtId="3" fontId="4" fillId="2" borderId="75" xfId="0" applyNumberFormat="1" applyFont="1" applyFill="1" applyBorder="1" applyAlignment="1">
      <alignment horizontal="right" vertical="center"/>
    </xf>
    <xf numFmtId="0" fontId="11" fillId="2" borderId="21" xfId="0" applyFont="1" applyFill="1" applyBorder="1" applyAlignment="1">
      <alignment vertical="center"/>
    </xf>
    <xf numFmtId="3" fontId="11" fillId="2" borderId="76" xfId="0" applyNumberFormat="1" applyFont="1" applyFill="1" applyBorder="1" applyAlignment="1">
      <alignment vertical="center"/>
    </xf>
    <xf numFmtId="3" fontId="11" fillId="2" borderId="77" xfId="0" applyNumberFormat="1" applyFont="1" applyFill="1" applyBorder="1" applyAlignment="1">
      <alignment vertical="center"/>
    </xf>
    <xf numFmtId="3" fontId="11" fillId="2" borderId="78" xfId="0" applyNumberFormat="1" applyFont="1" applyFill="1" applyBorder="1" applyAlignment="1">
      <alignment vertical="center"/>
    </xf>
    <xf numFmtId="164" fontId="11" fillId="2" borderId="79" xfId="0" applyNumberFormat="1" applyFont="1" applyFill="1" applyBorder="1" applyAlignment="1">
      <alignment vertical="center"/>
    </xf>
    <xf numFmtId="3" fontId="11" fillId="2" borderId="24" xfId="0" applyNumberFormat="1" applyFont="1" applyFill="1" applyBorder="1" applyAlignment="1">
      <alignment vertical="center"/>
    </xf>
    <xf numFmtId="164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vertical="center"/>
    </xf>
    <xf numFmtId="3" fontId="4" fillId="2" borderId="4" xfId="0" applyNumberFormat="1" applyFont="1" applyFill="1" applyBorder="1" applyAlignment="1">
      <alignment vertical="center"/>
    </xf>
    <xf numFmtId="164" fontId="4" fillId="2" borderId="11" xfId="0" applyNumberFormat="1" applyFont="1" applyFill="1" applyBorder="1" applyAlignment="1">
      <alignment vertical="center"/>
    </xf>
    <xf numFmtId="3" fontId="4" fillId="2" borderId="12" xfId="0" applyNumberFormat="1" applyFont="1" applyFill="1" applyBorder="1" applyAlignment="1">
      <alignment vertical="center"/>
    </xf>
    <xf numFmtId="3" fontId="4" fillId="2" borderId="13" xfId="0" applyNumberFormat="1" applyFont="1" applyFill="1" applyBorder="1" applyAlignment="1">
      <alignment vertical="center"/>
    </xf>
    <xf numFmtId="164" fontId="4" fillId="2" borderId="15" xfId="0" applyNumberFormat="1" applyFont="1" applyFill="1" applyBorder="1" applyAlignment="1">
      <alignment vertical="center"/>
    </xf>
    <xf numFmtId="0" fontId="11" fillId="2" borderId="16" xfId="0" applyFont="1" applyFill="1" applyBorder="1" applyAlignment="1">
      <alignment vertical="center"/>
    </xf>
    <xf numFmtId="3" fontId="11" fillId="2" borderId="17" xfId="0" applyNumberFormat="1" applyFont="1" applyFill="1" applyBorder="1" applyAlignment="1">
      <alignment vertical="center"/>
    </xf>
    <xf numFmtId="3" fontId="11" fillId="2" borderId="18" xfId="0" applyNumberFormat="1" applyFont="1" applyFill="1" applyBorder="1" applyAlignment="1">
      <alignment vertical="center"/>
    </xf>
    <xf numFmtId="3" fontId="11" fillId="2" borderId="19" xfId="0" applyNumberFormat="1" applyFont="1" applyFill="1" applyBorder="1" applyAlignment="1">
      <alignment vertical="center"/>
    </xf>
    <xf numFmtId="164" fontId="11" fillId="2" borderId="20" xfId="0" applyNumberFormat="1" applyFont="1" applyFill="1" applyBorder="1" applyAlignment="1">
      <alignment vertical="center"/>
    </xf>
    <xf numFmtId="3" fontId="11" fillId="2" borderId="22" xfId="0" applyNumberFormat="1" applyFont="1" applyFill="1" applyBorder="1" applyAlignment="1">
      <alignment vertical="center"/>
    </xf>
    <xf numFmtId="3" fontId="11" fillId="2" borderId="23" xfId="0" applyNumberFormat="1" applyFont="1" applyFill="1" applyBorder="1" applyAlignment="1">
      <alignment vertical="center"/>
    </xf>
    <xf numFmtId="164" fontId="11" fillId="2" borderId="25" xfId="0" applyNumberFormat="1" applyFont="1" applyFill="1" applyBorder="1" applyAlignment="1">
      <alignment vertical="center"/>
    </xf>
    <xf numFmtId="0" fontId="0" fillId="2" borderId="0" xfId="0" applyFill="1"/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5" fillId="2" borderId="110" xfId="0" applyFont="1" applyFill="1" applyBorder="1" applyAlignment="1">
      <alignment horizontal="center" vertical="center" wrapText="1"/>
    </xf>
    <xf numFmtId="0" fontId="5" fillId="2" borderId="120" xfId="0" applyFont="1" applyFill="1" applyBorder="1" applyAlignment="1">
      <alignment horizontal="center" vertical="center"/>
    </xf>
    <xf numFmtId="0" fontId="5" fillId="2" borderId="110" xfId="0" applyFont="1" applyFill="1" applyBorder="1" applyAlignment="1">
      <alignment horizontal="center" vertical="center"/>
    </xf>
    <xf numFmtId="0" fontId="5" fillId="2" borderId="111" xfId="0" applyFont="1" applyFill="1" applyBorder="1" applyAlignment="1">
      <alignment horizontal="center" vertical="center"/>
    </xf>
    <xf numFmtId="4" fontId="5" fillId="2" borderId="110" xfId="0" applyNumberFormat="1" applyFont="1" applyFill="1" applyBorder="1" applyAlignment="1">
      <alignment horizontal="center" vertical="center" wrapText="1"/>
    </xf>
    <xf numFmtId="4" fontId="5" fillId="2" borderId="111" xfId="0" applyNumberFormat="1" applyFont="1" applyFill="1" applyBorder="1" applyAlignment="1">
      <alignment horizontal="center" vertical="center" wrapText="1"/>
    </xf>
    <xf numFmtId="2" fontId="5" fillId="2" borderId="110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112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11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0">
    <dxf>
      <numFmt numFmtId="166" formatCode="\-"/>
    </dxf>
    <dxf>
      <numFmt numFmtId="166" formatCode="\-"/>
    </dxf>
    <dxf>
      <numFmt numFmtId="166" formatCode="\-"/>
    </dxf>
    <dxf>
      <numFmt numFmtId="166" formatCode="\-"/>
    </dxf>
    <dxf>
      <numFmt numFmtId="166" formatCode="\-"/>
    </dxf>
    <dxf>
      <numFmt numFmtId="166" formatCode="\-"/>
    </dxf>
    <dxf>
      <numFmt numFmtId="166" formatCode="\-"/>
    </dxf>
    <dxf>
      <numFmt numFmtId="166" formatCode="\-"/>
    </dxf>
    <dxf>
      <numFmt numFmtId="166" formatCode="\-"/>
    </dxf>
    <dxf>
      <numFmt numFmtId="16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showGridLines="0" tabSelected="1" workbookViewId="0"/>
  </sheetViews>
  <sheetFormatPr baseColWidth="10" defaultRowHeight="15" x14ac:dyDescent="0.25"/>
  <cols>
    <col min="1" max="1" width="35.7109375" customWidth="1"/>
    <col min="2" max="2" width="132.7109375" customWidth="1"/>
  </cols>
  <sheetData>
    <row r="1" spans="1:2" x14ac:dyDescent="0.25">
      <c r="A1" s="2" t="s">
        <v>68</v>
      </c>
      <c r="B1" s="2"/>
    </row>
    <row r="3" spans="1:2" x14ac:dyDescent="0.25">
      <c r="A3" s="3" t="s">
        <v>69</v>
      </c>
      <c r="B3" s="3" t="s">
        <v>70</v>
      </c>
    </row>
    <row r="4" spans="1:2" x14ac:dyDescent="0.25">
      <c r="A4" s="3" t="s">
        <v>71</v>
      </c>
      <c r="B4" s="1" t="s">
        <v>72</v>
      </c>
    </row>
    <row r="5" spans="1:2" x14ac:dyDescent="0.25">
      <c r="A5" s="3" t="s">
        <v>73</v>
      </c>
      <c r="B5" s="3" t="s">
        <v>74</v>
      </c>
    </row>
    <row r="6" spans="1:2" ht="14.25" customHeight="1" x14ac:dyDescent="0.25">
      <c r="A6" s="3" t="s">
        <v>75</v>
      </c>
      <c r="B6" s="3" t="s">
        <v>99</v>
      </c>
    </row>
    <row r="10" spans="1:2" x14ac:dyDescent="0.25">
      <c r="A10" s="3" t="s">
        <v>79</v>
      </c>
    </row>
    <row r="11" spans="1:2" x14ac:dyDescent="0.25">
      <c r="A11" s="3" t="s">
        <v>50</v>
      </c>
      <c r="B11" s="3" t="s">
        <v>77</v>
      </c>
    </row>
    <row r="12" spans="1:2" x14ac:dyDescent="0.25">
      <c r="A12" s="3" t="s">
        <v>76</v>
      </c>
      <c r="B12" s="3" t="s">
        <v>78</v>
      </c>
    </row>
    <row r="13" spans="1:2" x14ac:dyDescent="0.25">
      <c r="A13" s="3" t="s">
        <v>80</v>
      </c>
      <c r="B13" s="3" t="s">
        <v>81</v>
      </c>
    </row>
  </sheetData>
  <hyperlinks>
    <hyperlink ref="B4" r:id="rId1" xr:uid="{00000000-0004-0000-0000-000000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</sheetPr>
  <dimension ref="A2:U57"/>
  <sheetViews>
    <sheetView zoomScale="85" zoomScaleNormal="85" workbookViewId="0"/>
  </sheetViews>
  <sheetFormatPr baseColWidth="10" defaultRowHeight="12.75" x14ac:dyDescent="0.2"/>
  <cols>
    <col min="1" max="1" width="14.42578125" style="133" customWidth="1"/>
    <col min="2" max="3" width="7.140625" style="133" customWidth="1"/>
    <col min="4" max="4" width="5" style="133" customWidth="1"/>
    <col min="5" max="5" width="5.42578125" style="133" customWidth="1"/>
    <col min="6" max="7" width="7.140625" style="133" customWidth="1"/>
    <col min="8" max="8" width="5" style="133" customWidth="1"/>
    <col min="9" max="9" width="5.42578125" style="133" customWidth="1"/>
    <col min="10" max="11" width="7.140625" style="133" customWidth="1"/>
    <col min="12" max="12" width="5" style="133" customWidth="1"/>
    <col min="13" max="13" width="5.42578125" style="133" customWidth="1"/>
    <col min="14" max="15" width="7.140625" style="133" customWidth="1"/>
    <col min="16" max="16" width="5" style="133" customWidth="1"/>
    <col min="17" max="17" width="5.42578125" style="133" customWidth="1"/>
    <col min="18" max="19" width="7.140625" style="133" customWidth="1"/>
    <col min="20" max="20" width="5" style="133" customWidth="1"/>
    <col min="21" max="21" width="5.42578125" style="133" customWidth="1"/>
    <col min="22" max="16384" width="11.42578125" style="132"/>
  </cols>
  <sheetData>
    <row r="2" spans="1:21" x14ac:dyDescent="0.2">
      <c r="A2" s="197" t="s">
        <v>98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</row>
    <row r="3" spans="1:21" x14ac:dyDescent="0.2">
      <c r="A3" s="134"/>
      <c r="B3" s="198" t="s">
        <v>37</v>
      </c>
      <c r="C3" s="199"/>
      <c r="D3" s="199"/>
      <c r="E3" s="200"/>
      <c r="F3" s="198" t="s">
        <v>39</v>
      </c>
      <c r="G3" s="199"/>
      <c r="H3" s="199"/>
      <c r="I3" s="200"/>
      <c r="J3" s="198" t="s">
        <v>41</v>
      </c>
      <c r="K3" s="199"/>
      <c r="L3" s="199"/>
      <c r="M3" s="200"/>
      <c r="N3" s="198" t="s">
        <v>43</v>
      </c>
      <c r="O3" s="199"/>
      <c r="P3" s="199"/>
      <c r="Q3" s="200"/>
      <c r="R3" s="198" t="s">
        <v>17</v>
      </c>
      <c r="S3" s="199"/>
      <c r="T3" s="199"/>
      <c r="U3" s="200"/>
    </row>
    <row r="4" spans="1:21" x14ac:dyDescent="0.2">
      <c r="A4" s="136"/>
      <c r="B4" s="176" t="s">
        <v>48</v>
      </c>
      <c r="C4" s="177" t="s">
        <v>49</v>
      </c>
      <c r="D4" s="201" t="s">
        <v>50</v>
      </c>
      <c r="E4" s="202"/>
      <c r="F4" s="176" t="str">
        <f>$B$4</f>
        <v>Prévision</v>
      </c>
      <c r="G4" s="177" t="str">
        <f>$C$4</f>
        <v>Constat</v>
      </c>
      <c r="H4" s="201" t="str">
        <f>$D$4</f>
        <v>Ecart</v>
      </c>
      <c r="I4" s="202"/>
      <c r="J4" s="176" t="str">
        <f>$B$4</f>
        <v>Prévision</v>
      </c>
      <c r="K4" s="177" t="str">
        <f>$C$4</f>
        <v>Constat</v>
      </c>
      <c r="L4" s="201" t="str">
        <f>$D$4</f>
        <v>Ecart</v>
      </c>
      <c r="M4" s="202"/>
      <c r="N4" s="176" t="str">
        <f>$B$4</f>
        <v>Prévision</v>
      </c>
      <c r="O4" s="177" t="str">
        <f>$C$4</f>
        <v>Constat</v>
      </c>
      <c r="P4" s="201" t="str">
        <f>$D$4</f>
        <v>Ecart</v>
      </c>
      <c r="Q4" s="202"/>
      <c r="R4" s="176" t="str">
        <f>$B$4</f>
        <v>Prévision</v>
      </c>
      <c r="S4" s="177" t="str">
        <f>$C$4</f>
        <v>Constat</v>
      </c>
      <c r="T4" s="201" t="str">
        <f>$D$4</f>
        <v>Ecart</v>
      </c>
      <c r="U4" s="202"/>
    </row>
    <row r="5" spans="1:21" x14ac:dyDescent="0.2">
      <c r="A5" s="138" t="s">
        <v>51</v>
      </c>
      <c r="B5" s="178">
        <v>2025</v>
      </c>
      <c r="C5" s="179">
        <f>$B$5</f>
        <v>2025</v>
      </c>
      <c r="D5" s="180" t="s">
        <v>52</v>
      </c>
      <c r="E5" s="181" t="s">
        <v>53</v>
      </c>
      <c r="F5" s="178">
        <f>$B$5</f>
        <v>2025</v>
      </c>
      <c r="G5" s="179">
        <f>$B$5</f>
        <v>2025</v>
      </c>
      <c r="H5" s="180" t="str">
        <f>$D$5</f>
        <v>Eff.</v>
      </c>
      <c r="I5" s="181" t="str">
        <f>$E$5</f>
        <v>%</v>
      </c>
      <c r="J5" s="178">
        <f>$B$5</f>
        <v>2025</v>
      </c>
      <c r="K5" s="179">
        <f>$B$5</f>
        <v>2025</v>
      </c>
      <c r="L5" s="180" t="str">
        <f>$D$5</f>
        <v>Eff.</v>
      </c>
      <c r="M5" s="181" t="str">
        <f>$E$5</f>
        <v>%</v>
      </c>
      <c r="N5" s="178">
        <f>$B$5</f>
        <v>2025</v>
      </c>
      <c r="O5" s="179">
        <f>$B$5</f>
        <v>2025</v>
      </c>
      <c r="P5" s="180" t="str">
        <f>$D$5</f>
        <v>Eff.</v>
      </c>
      <c r="Q5" s="181" t="str">
        <f>$E$5</f>
        <v>%</v>
      </c>
      <c r="R5" s="178">
        <f>$B$5</f>
        <v>2025</v>
      </c>
      <c r="S5" s="179">
        <f>$B$5</f>
        <v>2025</v>
      </c>
      <c r="T5" s="180" t="str">
        <f>$D$5</f>
        <v>Eff.</v>
      </c>
      <c r="U5" s="181" t="str">
        <f>$E$5</f>
        <v>%</v>
      </c>
    </row>
    <row r="6" spans="1:21" x14ac:dyDescent="0.2">
      <c r="A6" s="145" t="s">
        <v>54</v>
      </c>
      <c r="B6" s="182">
        <v>268</v>
      </c>
      <c r="C6" s="183">
        <v>243</v>
      </c>
      <c r="D6" s="150">
        <v>-25</v>
      </c>
      <c r="E6" s="184">
        <v>-9.3000000000000007</v>
      </c>
      <c r="F6" s="182">
        <v>71</v>
      </c>
      <c r="G6" s="183">
        <v>56</v>
      </c>
      <c r="H6" s="150">
        <v>-15</v>
      </c>
      <c r="I6" s="184">
        <v>-21.1</v>
      </c>
      <c r="J6" s="182">
        <v>436</v>
      </c>
      <c r="K6" s="183">
        <v>422</v>
      </c>
      <c r="L6" s="150">
        <v>-14</v>
      </c>
      <c r="M6" s="184">
        <v>-3.2</v>
      </c>
      <c r="N6" s="182">
        <v>189</v>
      </c>
      <c r="O6" s="183">
        <v>171</v>
      </c>
      <c r="P6" s="150">
        <v>-18</v>
      </c>
      <c r="Q6" s="184">
        <v>-9.5</v>
      </c>
      <c r="R6" s="182">
        <v>964</v>
      </c>
      <c r="S6" s="183">
        <v>892</v>
      </c>
      <c r="T6" s="150">
        <v>-72</v>
      </c>
      <c r="U6" s="184">
        <v>-7.5</v>
      </c>
    </row>
    <row r="7" spans="1:21" x14ac:dyDescent="0.2">
      <c r="A7" s="136" t="s">
        <v>55</v>
      </c>
      <c r="B7" s="185">
        <v>2480</v>
      </c>
      <c r="C7" s="186">
        <v>2452</v>
      </c>
      <c r="D7" s="155">
        <v>-28</v>
      </c>
      <c r="E7" s="187">
        <v>-1.1000000000000001</v>
      </c>
      <c r="F7" s="185">
        <v>928</v>
      </c>
      <c r="G7" s="186">
        <v>911</v>
      </c>
      <c r="H7" s="155">
        <v>-17</v>
      </c>
      <c r="I7" s="187">
        <v>-1.8</v>
      </c>
      <c r="J7" s="185">
        <v>1282</v>
      </c>
      <c r="K7" s="186">
        <v>1287</v>
      </c>
      <c r="L7" s="155">
        <v>5</v>
      </c>
      <c r="M7" s="187">
        <v>0.4</v>
      </c>
      <c r="N7" s="185">
        <v>5244</v>
      </c>
      <c r="O7" s="186">
        <v>5237</v>
      </c>
      <c r="P7" s="155">
        <v>-7</v>
      </c>
      <c r="Q7" s="187">
        <v>-0.1</v>
      </c>
      <c r="R7" s="185">
        <v>9934</v>
      </c>
      <c r="S7" s="186">
        <v>9887</v>
      </c>
      <c r="T7" s="155">
        <v>-47</v>
      </c>
      <c r="U7" s="187">
        <v>-0.5</v>
      </c>
    </row>
    <row r="8" spans="1:21" x14ac:dyDescent="0.2">
      <c r="A8" s="136" t="s">
        <v>56</v>
      </c>
      <c r="B8" s="185">
        <v>2701</v>
      </c>
      <c r="C8" s="186">
        <v>2702</v>
      </c>
      <c r="D8" s="155">
        <v>1</v>
      </c>
      <c r="E8" s="187">
        <v>0</v>
      </c>
      <c r="F8" s="185">
        <v>963</v>
      </c>
      <c r="G8" s="186">
        <v>956</v>
      </c>
      <c r="H8" s="155">
        <v>-7</v>
      </c>
      <c r="I8" s="187">
        <v>-0.7</v>
      </c>
      <c r="J8" s="185">
        <v>1426</v>
      </c>
      <c r="K8" s="186">
        <v>1417</v>
      </c>
      <c r="L8" s="155">
        <v>-9</v>
      </c>
      <c r="M8" s="187">
        <v>-0.6</v>
      </c>
      <c r="N8" s="185">
        <v>5654</v>
      </c>
      <c r="O8" s="186">
        <v>5624</v>
      </c>
      <c r="P8" s="155">
        <v>-30</v>
      </c>
      <c r="Q8" s="187">
        <v>-0.5</v>
      </c>
      <c r="R8" s="185">
        <v>10744</v>
      </c>
      <c r="S8" s="186">
        <v>10699</v>
      </c>
      <c r="T8" s="155">
        <v>-45</v>
      </c>
      <c r="U8" s="187">
        <v>-0.4</v>
      </c>
    </row>
    <row r="9" spans="1:21" x14ac:dyDescent="0.2">
      <c r="A9" s="136" t="s">
        <v>57</v>
      </c>
      <c r="B9" s="185">
        <v>2589</v>
      </c>
      <c r="C9" s="186">
        <v>2614</v>
      </c>
      <c r="D9" s="155">
        <v>25</v>
      </c>
      <c r="E9" s="187">
        <v>1</v>
      </c>
      <c r="F9" s="185">
        <v>944</v>
      </c>
      <c r="G9" s="186">
        <v>947</v>
      </c>
      <c r="H9" s="155">
        <v>3</v>
      </c>
      <c r="I9" s="187">
        <v>0.3</v>
      </c>
      <c r="J9" s="185">
        <v>1391</v>
      </c>
      <c r="K9" s="186">
        <v>1388</v>
      </c>
      <c r="L9" s="155">
        <v>-3</v>
      </c>
      <c r="M9" s="187">
        <v>-0.2</v>
      </c>
      <c r="N9" s="185">
        <v>5677</v>
      </c>
      <c r="O9" s="186">
        <v>5713</v>
      </c>
      <c r="P9" s="155">
        <v>36</v>
      </c>
      <c r="Q9" s="187">
        <v>0.6</v>
      </c>
      <c r="R9" s="185">
        <v>10601</v>
      </c>
      <c r="S9" s="186">
        <v>10662</v>
      </c>
      <c r="T9" s="155">
        <v>61</v>
      </c>
      <c r="U9" s="187">
        <v>0.6</v>
      </c>
    </row>
    <row r="10" spans="1:21" x14ac:dyDescent="0.2">
      <c r="A10" s="188" t="s">
        <v>58</v>
      </c>
      <c r="B10" s="189">
        <v>8038</v>
      </c>
      <c r="C10" s="190">
        <v>8011</v>
      </c>
      <c r="D10" s="191">
        <v>-27</v>
      </c>
      <c r="E10" s="192">
        <v>-0.3</v>
      </c>
      <c r="F10" s="189">
        <v>2906</v>
      </c>
      <c r="G10" s="190">
        <v>2870</v>
      </c>
      <c r="H10" s="191">
        <v>-36</v>
      </c>
      <c r="I10" s="192">
        <v>-1.2</v>
      </c>
      <c r="J10" s="189">
        <v>4535</v>
      </c>
      <c r="K10" s="190">
        <v>4514</v>
      </c>
      <c r="L10" s="191">
        <v>-21</v>
      </c>
      <c r="M10" s="192">
        <v>-0.5</v>
      </c>
      <c r="N10" s="189">
        <v>16764</v>
      </c>
      <c r="O10" s="190">
        <v>16745</v>
      </c>
      <c r="P10" s="191">
        <v>-19</v>
      </c>
      <c r="Q10" s="192">
        <v>-0.1</v>
      </c>
      <c r="R10" s="189">
        <v>32243</v>
      </c>
      <c r="S10" s="190">
        <v>32140</v>
      </c>
      <c r="T10" s="191">
        <v>-103</v>
      </c>
      <c r="U10" s="192">
        <v>-0.3</v>
      </c>
    </row>
    <row r="11" spans="1:21" x14ac:dyDescent="0.2">
      <c r="A11" s="136" t="s">
        <v>33</v>
      </c>
      <c r="B11" s="185">
        <v>2793</v>
      </c>
      <c r="C11" s="186">
        <v>2798</v>
      </c>
      <c r="D11" s="155">
        <v>5</v>
      </c>
      <c r="E11" s="187">
        <v>0.2</v>
      </c>
      <c r="F11" s="185">
        <v>977</v>
      </c>
      <c r="G11" s="186">
        <v>978</v>
      </c>
      <c r="H11" s="155">
        <v>1</v>
      </c>
      <c r="I11" s="187">
        <v>0.1</v>
      </c>
      <c r="J11" s="185">
        <v>1449</v>
      </c>
      <c r="K11" s="186">
        <v>1469</v>
      </c>
      <c r="L11" s="155">
        <v>20</v>
      </c>
      <c r="M11" s="187">
        <v>1.4</v>
      </c>
      <c r="N11" s="185">
        <v>5963</v>
      </c>
      <c r="O11" s="186">
        <v>5980</v>
      </c>
      <c r="P11" s="155">
        <v>17</v>
      </c>
      <c r="Q11" s="187">
        <v>0.3</v>
      </c>
      <c r="R11" s="185">
        <v>11182</v>
      </c>
      <c r="S11" s="186">
        <v>11225</v>
      </c>
      <c r="T11" s="155">
        <v>43</v>
      </c>
      <c r="U11" s="187">
        <v>0.4</v>
      </c>
    </row>
    <row r="12" spans="1:21" x14ac:dyDescent="0.2">
      <c r="A12" s="136" t="s">
        <v>29</v>
      </c>
      <c r="B12" s="185">
        <v>2699</v>
      </c>
      <c r="C12" s="186">
        <v>2699</v>
      </c>
      <c r="D12" s="155">
        <v>0</v>
      </c>
      <c r="E12" s="187">
        <v>0</v>
      </c>
      <c r="F12" s="185">
        <v>1070</v>
      </c>
      <c r="G12" s="186">
        <v>1055</v>
      </c>
      <c r="H12" s="155">
        <v>-15</v>
      </c>
      <c r="I12" s="187">
        <v>-1.4</v>
      </c>
      <c r="J12" s="185">
        <v>1511</v>
      </c>
      <c r="K12" s="186">
        <v>1474</v>
      </c>
      <c r="L12" s="155">
        <v>-37</v>
      </c>
      <c r="M12" s="187">
        <v>-2.4</v>
      </c>
      <c r="N12" s="185">
        <v>5976</v>
      </c>
      <c r="O12" s="186">
        <v>5839</v>
      </c>
      <c r="P12" s="155">
        <v>-137</v>
      </c>
      <c r="Q12" s="187">
        <v>-2.2999999999999998</v>
      </c>
      <c r="R12" s="185">
        <v>11256</v>
      </c>
      <c r="S12" s="186">
        <v>11067</v>
      </c>
      <c r="T12" s="155">
        <v>-189</v>
      </c>
      <c r="U12" s="187">
        <v>-1.7</v>
      </c>
    </row>
    <row r="13" spans="1:21" x14ac:dyDescent="0.2">
      <c r="A13" s="136" t="s">
        <v>30</v>
      </c>
      <c r="B13" s="185">
        <v>2764</v>
      </c>
      <c r="C13" s="186">
        <v>2762</v>
      </c>
      <c r="D13" s="155">
        <v>-2</v>
      </c>
      <c r="E13" s="187">
        <v>-0.1</v>
      </c>
      <c r="F13" s="185">
        <v>1040</v>
      </c>
      <c r="G13" s="186">
        <v>1037</v>
      </c>
      <c r="H13" s="155">
        <v>-3</v>
      </c>
      <c r="I13" s="187">
        <v>-0.3</v>
      </c>
      <c r="J13" s="185">
        <v>1532</v>
      </c>
      <c r="K13" s="186">
        <v>1556</v>
      </c>
      <c r="L13" s="155">
        <v>24</v>
      </c>
      <c r="M13" s="187">
        <v>1.6</v>
      </c>
      <c r="N13" s="185">
        <v>5834</v>
      </c>
      <c r="O13" s="186">
        <v>5842</v>
      </c>
      <c r="P13" s="155">
        <v>8</v>
      </c>
      <c r="Q13" s="187">
        <v>0.1</v>
      </c>
      <c r="R13" s="185">
        <v>11170</v>
      </c>
      <c r="S13" s="186">
        <v>11197</v>
      </c>
      <c r="T13" s="155">
        <v>27</v>
      </c>
      <c r="U13" s="187">
        <v>0.2</v>
      </c>
    </row>
    <row r="14" spans="1:21" x14ac:dyDescent="0.2">
      <c r="A14" s="136" t="s">
        <v>31</v>
      </c>
      <c r="B14" s="185">
        <v>2846</v>
      </c>
      <c r="C14" s="186">
        <v>2813</v>
      </c>
      <c r="D14" s="155">
        <v>-33</v>
      </c>
      <c r="E14" s="187">
        <v>-1.2</v>
      </c>
      <c r="F14" s="185">
        <v>1031</v>
      </c>
      <c r="G14" s="186">
        <v>1007</v>
      </c>
      <c r="H14" s="155">
        <v>-24</v>
      </c>
      <c r="I14" s="187">
        <v>-2.2999999999999998</v>
      </c>
      <c r="J14" s="185">
        <v>1498</v>
      </c>
      <c r="K14" s="186">
        <v>1497</v>
      </c>
      <c r="L14" s="155">
        <v>-1</v>
      </c>
      <c r="M14" s="187">
        <v>-0.1</v>
      </c>
      <c r="N14" s="185">
        <v>5902</v>
      </c>
      <c r="O14" s="186">
        <v>5831</v>
      </c>
      <c r="P14" s="155">
        <v>-71</v>
      </c>
      <c r="Q14" s="187">
        <v>-1.2</v>
      </c>
      <c r="R14" s="185">
        <v>11277</v>
      </c>
      <c r="S14" s="186">
        <v>11148</v>
      </c>
      <c r="T14" s="155">
        <v>-129</v>
      </c>
      <c r="U14" s="187">
        <v>-1.1000000000000001</v>
      </c>
    </row>
    <row r="15" spans="1:21" x14ac:dyDescent="0.2">
      <c r="A15" s="136" t="s">
        <v>32</v>
      </c>
      <c r="B15" s="185">
        <v>2862</v>
      </c>
      <c r="C15" s="186">
        <v>2841</v>
      </c>
      <c r="D15" s="155">
        <v>-21</v>
      </c>
      <c r="E15" s="187">
        <v>-0.7</v>
      </c>
      <c r="F15" s="185">
        <v>1046</v>
      </c>
      <c r="G15" s="186">
        <v>1039</v>
      </c>
      <c r="H15" s="155">
        <v>-7</v>
      </c>
      <c r="I15" s="187">
        <v>-0.7</v>
      </c>
      <c r="J15" s="185">
        <v>1582</v>
      </c>
      <c r="K15" s="186">
        <v>1574</v>
      </c>
      <c r="L15" s="155">
        <v>-8</v>
      </c>
      <c r="M15" s="187">
        <v>-0.5</v>
      </c>
      <c r="N15" s="185">
        <v>6013</v>
      </c>
      <c r="O15" s="186">
        <v>5964</v>
      </c>
      <c r="P15" s="155">
        <v>-49</v>
      </c>
      <c r="Q15" s="187">
        <v>-0.8</v>
      </c>
      <c r="R15" s="185">
        <v>11503</v>
      </c>
      <c r="S15" s="186">
        <v>11418</v>
      </c>
      <c r="T15" s="155">
        <v>-85</v>
      </c>
      <c r="U15" s="187">
        <v>-0.7</v>
      </c>
    </row>
    <row r="16" spans="1:21" x14ac:dyDescent="0.2">
      <c r="A16" s="188" t="s">
        <v>59</v>
      </c>
      <c r="B16" s="189">
        <v>13964</v>
      </c>
      <c r="C16" s="190">
        <v>13913</v>
      </c>
      <c r="D16" s="191">
        <v>-51</v>
      </c>
      <c r="E16" s="192">
        <v>-0.4</v>
      </c>
      <c r="F16" s="189">
        <v>5164</v>
      </c>
      <c r="G16" s="190">
        <v>5116</v>
      </c>
      <c r="H16" s="191">
        <v>-48</v>
      </c>
      <c r="I16" s="192">
        <v>-0.9</v>
      </c>
      <c r="J16" s="189">
        <v>7572</v>
      </c>
      <c r="K16" s="190">
        <v>7570</v>
      </c>
      <c r="L16" s="191">
        <v>-2</v>
      </c>
      <c r="M16" s="192">
        <v>0</v>
      </c>
      <c r="N16" s="189">
        <v>29688</v>
      </c>
      <c r="O16" s="190">
        <v>29456</v>
      </c>
      <c r="P16" s="191">
        <v>-232</v>
      </c>
      <c r="Q16" s="192">
        <v>-0.8</v>
      </c>
      <c r="R16" s="189">
        <v>56388</v>
      </c>
      <c r="S16" s="190">
        <v>56055</v>
      </c>
      <c r="T16" s="191">
        <v>-333</v>
      </c>
      <c r="U16" s="192">
        <v>-0.6</v>
      </c>
    </row>
    <row r="17" spans="1:21" x14ac:dyDescent="0.2">
      <c r="A17" s="4" t="s">
        <v>60</v>
      </c>
      <c r="B17" s="5">
        <v>358</v>
      </c>
      <c r="C17" s="6">
        <v>389</v>
      </c>
      <c r="D17" s="7">
        <v>31</v>
      </c>
      <c r="E17" s="8">
        <v>8.6999999999999993</v>
      </c>
      <c r="F17" s="5">
        <v>134</v>
      </c>
      <c r="G17" s="6">
        <v>141</v>
      </c>
      <c r="H17" s="7">
        <v>7</v>
      </c>
      <c r="I17" s="8">
        <v>5.2</v>
      </c>
      <c r="J17" s="5">
        <v>208</v>
      </c>
      <c r="K17" s="6">
        <v>201</v>
      </c>
      <c r="L17" s="7">
        <v>-7</v>
      </c>
      <c r="M17" s="8">
        <v>-3.4</v>
      </c>
      <c r="N17" s="5">
        <v>643</v>
      </c>
      <c r="O17" s="6">
        <v>642</v>
      </c>
      <c r="P17" s="7">
        <v>-1</v>
      </c>
      <c r="Q17" s="8">
        <v>-0.2</v>
      </c>
      <c r="R17" s="5">
        <v>1343</v>
      </c>
      <c r="S17" s="6">
        <v>1373</v>
      </c>
      <c r="T17" s="7">
        <v>30</v>
      </c>
      <c r="U17" s="8">
        <v>2.2000000000000002</v>
      </c>
    </row>
    <row r="18" spans="1:21" x14ac:dyDescent="0.2">
      <c r="A18" s="9" t="s">
        <v>82</v>
      </c>
      <c r="B18" s="10"/>
      <c r="C18" s="11">
        <v>8</v>
      </c>
      <c r="D18" s="12"/>
      <c r="E18" s="13"/>
      <c r="F18" s="10"/>
      <c r="G18" s="11">
        <v>10</v>
      </c>
      <c r="H18" s="12"/>
      <c r="I18" s="13"/>
      <c r="J18" s="10"/>
      <c r="K18" s="11">
        <v>16</v>
      </c>
      <c r="L18" s="12"/>
      <c r="M18" s="13"/>
      <c r="N18" s="10"/>
      <c r="O18" s="11">
        <v>10</v>
      </c>
      <c r="P18" s="12"/>
      <c r="Q18" s="13"/>
      <c r="R18" s="10"/>
      <c r="S18" s="11">
        <v>44</v>
      </c>
      <c r="T18" s="12"/>
      <c r="U18" s="13"/>
    </row>
    <row r="19" spans="1:21" x14ac:dyDescent="0.2">
      <c r="A19" s="169" t="s">
        <v>61</v>
      </c>
      <c r="B19" s="193">
        <v>22360</v>
      </c>
      <c r="C19" s="194">
        <v>22321</v>
      </c>
      <c r="D19" s="174">
        <v>-39</v>
      </c>
      <c r="E19" s="195">
        <v>-0.2</v>
      </c>
      <c r="F19" s="193">
        <v>8204</v>
      </c>
      <c r="G19" s="194">
        <v>8137</v>
      </c>
      <c r="H19" s="174">
        <v>-67</v>
      </c>
      <c r="I19" s="195">
        <v>-0.8</v>
      </c>
      <c r="J19" s="193">
        <v>12315</v>
      </c>
      <c r="K19" s="194">
        <v>12301</v>
      </c>
      <c r="L19" s="174">
        <v>-14</v>
      </c>
      <c r="M19" s="195">
        <v>-0.1</v>
      </c>
      <c r="N19" s="193">
        <v>47095</v>
      </c>
      <c r="O19" s="194">
        <v>46853</v>
      </c>
      <c r="P19" s="174">
        <v>-242</v>
      </c>
      <c r="Q19" s="195">
        <v>-0.5</v>
      </c>
      <c r="R19" s="193">
        <v>89974</v>
      </c>
      <c r="S19" s="194">
        <v>89612</v>
      </c>
      <c r="T19" s="174">
        <v>-362</v>
      </c>
      <c r="U19" s="195">
        <v>-0.4</v>
      </c>
    </row>
    <row r="21" spans="1:21" x14ac:dyDescent="0.2">
      <c r="A21" s="197" t="s">
        <v>62</v>
      </c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</row>
    <row r="22" spans="1:21" x14ac:dyDescent="0.2">
      <c r="A22" s="134"/>
      <c r="B22" s="198" t="s">
        <v>37</v>
      </c>
      <c r="C22" s="199"/>
      <c r="D22" s="199"/>
      <c r="E22" s="200"/>
      <c r="F22" s="198" t="s">
        <v>39</v>
      </c>
      <c r="G22" s="199"/>
      <c r="H22" s="199"/>
      <c r="I22" s="200"/>
      <c r="J22" s="198" t="s">
        <v>41</v>
      </c>
      <c r="K22" s="199"/>
      <c r="L22" s="199"/>
      <c r="M22" s="200"/>
      <c r="N22" s="198" t="s">
        <v>43</v>
      </c>
      <c r="O22" s="199"/>
      <c r="P22" s="199"/>
      <c r="Q22" s="200"/>
      <c r="R22" s="198" t="s">
        <v>17</v>
      </c>
      <c r="S22" s="199"/>
      <c r="T22" s="199"/>
      <c r="U22" s="200"/>
    </row>
    <row r="23" spans="1:21" x14ac:dyDescent="0.2">
      <c r="A23" s="136"/>
      <c r="B23" s="176" t="str">
        <f>$B$4</f>
        <v>Prévision</v>
      </c>
      <c r="C23" s="177" t="str">
        <f>$C$4</f>
        <v>Constat</v>
      </c>
      <c r="D23" s="201" t="str">
        <f>$D$4</f>
        <v>Ecart</v>
      </c>
      <c r="E23" s="202"/>
      <c r="F23" s="176" t="str">
        <f>$B$4</f>
        <v>Prévision</v>
      </c>
      <c r="G23" s="177" t="str">
        <f>$C$4</f>
        <v>Constat</v>
      </c>
      <c r="H23" s="201" t="str">
        <f>$D$4</f>
        <v>Ecart</v>
      </c>
      <c r="I23" s="202"/>
      <c r="J23" s="176" t="str">
        <f>$B$4</f>
        <v>Prévision</v>
      </c>
      <c r="K23" s="177" t="str">
        <f>$C$4</f>
        <v>Constat</v>
      </c>
      <c r="L23" s="201" t="str">
        <f>$D$4</f>
        <v>Ecart</v>
      </c>
      <c r="M23" s="202"/>
      <c r="N23" s="176" t="str">
        <f>$B$4</f>
        <v>Prévision</v>
      </c>
      <c r="O23" s="177" t="str">
        <f>$C$4</f>
        <v>Constat</v>
      </c>
      <c r="P23" s="201" t="str">
        <f>$D$4</f>
        <v>Ecart</v>
      </c>
      <c r="Q23" s="202"/>
      <c r="R23" s="176" t="str">
        <f>$B$4</f>
        <v>Prévision</v>
      </c>
      <c r="S23" s="177" t="str">
        <f>$C$4</f>
        <v>Constat</v>
      </c>
      <c r="T23" s="201" t="str">
        <f>$D$4</f>
        <v>Ecart</v>
      </c>
      <c r="U23" s="202"/>
    </row>
    <row r="24" spans="1:21" x14ac:dyDescent="0.2">
      <c r="A24" s="138" t="s">
        <v>51</v>
      </c>
      <c r="B24" s="178">
        <f>$B$5</f>
        <v>2025</v>
      </c>
      <c r="C24" s="179">
        <f>$B$5</f>
        <v>2025</v>
      </c>
      <c r="D24" s="180" t="str">
        <f>$D$5</f>
        <v>Eff.</v>
      </c>
      <c r="E24" s="181" t="str">
        <f>$E$5</f>
        <v>%</v>
      </c>
      <c r="F24" s="178">
        <f>$B$5</f>
        <v>2025</v>
      </c>
      <c r="G24" s="179">
        <f>$B$5</f>
        <v>2025</v>
      </c>
      <c r="H24" s="180" t="str">
        <f>$D$5</f>
        <v>Eff.</v>
      </c>
      <c r="I24" s="181" t="str">
        <f>$E$5</f>
        <v>%</v>
      </c>
      <c r="J24" s="178">
        <f>$B$5</f>
        <v>2025</v>
      </c>
      <c r="K24" s="179">
        <f>$B$5</f>
        <v>2025</v>
      </c>
      <c r="L24" s="180" t="str">
        <f>$D$5</f>
        <v>Eff.</v>
      </c>
      <c r="M24" s="181" t="str">
        <f>$E$5</f>
        <v>%</v>
      </c>
      <c r="N24" s="178">
        <f>$B$5</f>
        <v>2025</v>
      </c>
      <c r="O24" s="179">
        <f>$B$5</f>
        <v>2025</v>
      </c>
      <c r="P24" s="180" t="str">
        <f>$D$5</f>
        <v>Eff.</v>
      </c>
      <c r="Q24" s="181" t="str">
        <f>$E$5</f>
        <v>%</v>
      </c>
      <c r="R24" s="178">
        <f>$B$5</f>
        <v>2025</v>
      </c>
      <c r="S24" s="179">
        <f>$B$5</f>
        <v>2025</v>
      </c>
      <c r="T24" s="180" t="str">
        <f>$D$5</f>
        <v>Eff.</v>
      </c>
      <c r="U24" s="181" t="str">
        <f>$E$5</f>
        <v>%</v>
      </c>
    </row>
    <row r="25" spans="1:21" x14ac:dyDescent="0.2">
      <c r="A25" s="145" t="s">
        <v>54</v>
      </c>
      <c r="B25" s="182">
        <v>57</v>
      </c>
      <c r="C25" s="183">
        <v>53</v>
      </c>
      <c r="D25" s="150">
        <v>-4</v>
      </c>
      <c r="E25" s="184">
        <v>-7</v>
      </c>
      <c r="F25" s="182">
        <v>21</v>
      </c>
      <c r="G25" s="183">
        <v>21</v>
      </c>
      <c r="H25" s="150">
        <v>0</v>
      </c>
      <c r="I25" s="184">
        <v>0</v>
      </c>
      <c r="J25" s="182">
        <v>319</v>
      </c>
      <c r="K25" s="183">
        <v>328</v>
      </c>
      <c r="L25" s="150">
        <v>9</v>
      </c>
      <c r="M25" s="184">
        <v>2.8</v>
      </c>
      <c r="N25" s="182">
        <v>103</v>
      </c>
      <c r="O25" s="183">
        <v>90</v>
      </c>
      <c r="P25" s="150">
        <v>-13</v>
      </c>
      <c r="Q25" s="184">
        <v>-12.6</v>
      </c>
      <c r="R25" s="182">
        <v>500</v>
      </c>
      <c r="S25" s="183">
        <v>492</v>
      </c>
      <c r="T25" s="150">
        <v>-8</v>
      </c>
      <c r="U25" s="184">
        <v>-1.6</v>
      </c>
    </row>
    <row r="26" spans="1:21" x14ac:dyDescent="0.2">
      <c r="A26" s="136" t="s">
        <v>55</v>
      </c>
      <c r="B26" s="185">
        <v>195</v>
      </c>
      <c r="C26" s="186">
        <v>217</v>
      </c>
      <c r="D26" s="155">
        <v>22</v>
      </c>
      <c r="E26" s="187">
        <v>11.3</v>
      </c>
      <c r="F26" s="185">
        <v>109</v>
      </c>
      <c r="G26" s="186">
        <v>120</v>
      </c>
      <c r="H26" s="155">
        <v>11</v>
      </c>
      <c r="I26" s="187">
        <v>10.1</v>
      </c>
      <c r="J26" s="185">
        <v>616</v>
      </c>
      <c r="K26" s="186">
        <v>652</v>
      </c>
      <c r="L26" s="155">
        <v>36</v>
      </c>
      <c r="M26" s="187">
        <v>5.8</v>
      </c>
      <c r="N26" s="185">
        <v>702</v>
      </c>
      <c r="O26" s="186">
        <v>743</v>
      </c>
      <c r="P26" s="155">
        <v>41</v>
      </c>
      <c r="Q26" s="187">
        <v>5.8</v>
      </c>
      <c r="R26" s="185">
        <v>1622</v>
      </c>
      <c r="S26" s="186">
        <v>1732</v>
      </c>
      <c r="T26" s="155">
        <v>110</v>
      </c>
      <c r="U26" s="187">
        <v>6.8</v>
      </c>
    </row>
    <row r="27" spans="1:21" x14ac:dyDescent="0.2">
      <c r="A27" s="136" t="s">
        <v>56</v>
      </c>
      <c r="B27" s="185">
        <v>210</v>
      </c>
      <c r="C27" s="186">
        <v>210</v>
      </c>
      <c r="D27" s="155">
        <v>0</v>
      </c>
      <c r="E27" s="187">
        <v>0</v>
      </c>
      <c r="F27" s="185">
        <v>116</v>
      </c>
      <c r="G27" s="186">
        <v>109</v>
      </c>
      <c r="H27" s="155">
        <v>-7</v>
      </c>
      <c r="I27" s="187">
        <v>-6</v>
      </c>
      <c r="J27" s="185">
        <v>681</v>
      </c>
      <c r="K27" s="186">
        <v>686</v>
      </c>
      <c r="L27" s="155">
        <v>5</v>
      </c>
      <c r="M27" s="187">
        <v>0.7</v>
      </c>
      <c r="N27" s="185">
        <v>755</v>
      </c>
      <c r="O27" s="186">
        <v>764</v>
      </c>
      <c r="P27" s="155">
        <v>9</v>
      </c>
      <c r="Q27" s="187">
        <v>1.2</v>
      </c>
      <c r="R27" s="185">
        <v>1762</v>
      </c>
      <c r="S27" s="186">
        <v>1769</v>
      </c>
      <c r="T27" s="155">
        <v>7</v>
      </c>
      <c r="U27" s="187">
        <v>0.4</v>
      </c>
    </row>
    <row r="28" spans="1:21" x14ac:dyDescent="0.2">
      <c r="A28" s="136" t="s">
        <v>57</v>
      </c>
      <c r="B28" s="185">
        <v>256</v>
      </c>
      <c r="C28" s="186">
        <v>233</v>
      </c>
      <c r="D28" s="155">
        <v>-23</v>
      </c>
      <c r="E28" s="187">
        <v>-9</v>
      </c>
      <c r="F28" s="185">
        <v>143</v>
      </c>
      <c r="G28" s="186">
        <v>133</v>
      </c>
      <c r="H28" s="155">
        <v>-10</v>
      </c>
      <c r="I28" s="187">
        <v>-7</v>
      </c>
      <c r="J28" s="185">
        <v>702</v>
      </c>
      <c r="K28" s="186">
        <v>690</v>
      </c>
      <c r="L28" s="155">
        <v>-12</v>
      </c>
      <c r="M28" s="187">
        <v>-1.7</v>
      </c>
      <c r="N28" s="185">
        <v>813</v>
      </c>
      <c r="O28" s="186">
        <v>787</v>
      </c>
      <c r="P28" s="155">
        <v>-26</v>
      </c>
      <c r="Q28" s="187">
        <v>-3.2</v>
      </c>
      <c r="R28" s="185">
        <v>1914</v>
      </c>
      <c r="S28" s="186">
        <v>1843</v>
      </c>
      <c r="T28" s="155">
        <v>-71</v>
      </c>
      <c r="U28" s="187">
        <v>-3.7</v>
      </c>
    </row>
    <row r="29" spans="1:21" x14ac:dyDescent="0.2">
      <c r="A29" s="188" t="s">
        <v>58</v>
      </c>
      <c r="B29" s="189">
        <v>718</v>
      </c>
      <c r="C29" s="190">
        <v>713</v>
      </c>
      <c r="D29" s="191">
        <v>-5</v>
      </c>
      <c r="E29" s="192">
        <v>-0.7</v>
      </c>
      <c r="F29" s="189">
        <v>389</v>
      </c>
      <c r="G29" s="190">
        <v>383</v>
      </c>
      <c r="H29" s="191">
        <v>-6</v>
      </c>
      <c r="I29" s="192">
        <v>-1.5</v>
      </c>
      <c r="J29" s="189">
        <v>2318</v>
      </c>
      <c r="K29" s="190">
        <v>2356</v>
      </c>
      <c r="L29" s="191">
        <v>38</v>
      </c>
      <c r="M29" s="192">
        <v>1.6</v>
      </c>
      <c r="N29" s="189">
        <v>2373</v>
      </c>
      <c r="O29" s="190">
        <v>2384</v>
      </c>
      <c r="P29" s="191">
        <v>11</v>
      </c>
      <c r="Q29" s="192">
        <v>0.5</v>
      </c>
      <c r="R29" s="189">
        <v>5798</v>
      </c>
      <c r="S29" s="190">
        <v>5836</v>
      </c>
      <c r="T29" s="191">
        <v>38</v>
      </c>
      <c r="U29" s="192">
        <v>0.7</v>
      </c>
    </row>
    <row r="30" spans="1:21" x14ac:dyDescent="0.2">
      <c r="A30" s="136" t="s">
        <v>33</v>
      </c>
      <c r="B30" s="185">
        <v>256</v>
      </c>
      <c r="C30" s="186">
        <v>269</v>
      </c>
      <c r="D30" s="155">
        <v>13</v>
      </c>
      <c r="E30" s="187">
        <v>5.0999999999999996</v>
      </c>
      <c r="F30" s="185">
        <v>166</v>
      </c>
      <c r="G30" s="186">
        <v>148</v>
      </c>
      <c r="H30" s="155">
        <v>-18</v>
      </c>
      <c r="I30" s="187">
        <v>-10.8</v>
      </c>
      <c r="J30" s="185">
        <v>746</v>
      </c>
      <c r="K30" s="186">
        <v>765</v>
      </c>
      <c r="L30" s="155">
        <v>19</v>
      </c>
      <c r="M30" s="187">
        <v>2.5</v>
      </c>
      <c r="N30" s="185">
        <v>841</v>
      </c>
      <c r="O30" s="186">
        <v>848</v>
      </c>
      <c r="P30" s="155">
        <v>7</v>
      </c>
      <c r="Q30" s="187">
        <v>0.8</v>
      </c>
      <c r="R30" s="185">
        <v>2009</v>
      </c>
      <c r="S30" s="186">
        <v>2030</v>
      </c>
      <c r="T30" s="155">
        <v>21</v>
      </c>
      <c r="U30" s="187">
        <v>1</v>
      </c>
    </row>
    <row r="31" spans="1:21" x14ac:dyDescent="0.2">
      <c r="A31" s="136" t="s">
        <v>29</v>
      </c>
      <c r="B31" s="185">
        <v>233</v>
      </c>
      <c r="C31" s="186">
        <v>243</v>
      </c>
      <c r="D31" s="155">
        <v>10</v>
      </c>
      <c r="E31" s="187">
        <v>4.3</v>
      </c>
      <c r="F31" s="185">
        <v>132</v>
      </c>
      <c r="G31" s="186">
        <v>144</v>
      </c>
      <c r="H31" s="155">
        <v>12</v>
      </c>
      <c r="I31" s="187">
        <v>9.1</v>
      </c>
      <c r="J31" s="185">
        <v>749</v>
      </c>
      <c r="K31" s="186">
        <v>762</v>
      </c>
      <c r="L31" s="155">
        <v>13</v>
      </c>
      <c r="M31" s="187">
        <v>1.7</v>
      </c>
      <c r="N31" s="185">
        <v>854</v>
      </c>
      <c r="O31" s="186">
        <v>850</v>
      </c>
      <c r="P31" s="155">
        <v>-4</v>
      </c>
      <c r="Q31" s="187">
        <v>-0.5</v>
      </c>
      <c r="R31" s="185">
        <v>1968</v>
      </c>
      <c r="S31" s="186">
        <v>1999</v>
      </c>
      <c r="T31" s="155">
        <v>31</v>
      </c>
      <c r="U31" s="187">
        <v>1.6</v>
      </c>
    </row>
    <row r="32" spans="1:21" x14ac:dyDescent="0.2">
      <c r="A32" s="136" t="s">
        <v>30</v>
      </c>
      <c r="B32" s="185">
        <v>292</v>
      </c>
      <c r="C32" s="186">
        <v>268</v>
      </c>
      <c r="D32" s="155">
        <v>-24</v>
      </c>
      <c r="E32" s="187">
        <v>-8.1999999999999993</v>
      </c>
      <c r="F32" s="185">
        <v>143</v>
      </c>
      <c r="G32" s="186">
        <v>136</v>
      </c>
      <c r="H32" s="155">
        <v>-7</v>
      </c>
      <c r="I32" s="187">
        <v>-4.9000000000000004</v>
      </c>
      <c r="J32" s="185">
        <v>740</v>
      </c>
      <c r="K32" s="186">
        <v>728</v>
      </c>
      <c r="L32" s="155">
        <v>-12</v>
      </c>
      <c r="M32" s="187">
        <v>-1.6</v>
      </c>
      <c r="N32" s="185">
        <v>910</v>
      </c>
      <c r="O32" s="186">
        <v>890</v>
      </c>
      <c r="P32" s="155">
        <v>-20</v>
      </c>
      <c r="Q32" s="187">
        <v>-2.2000000000000002</v>
      </c>
      <c r="R32" s="185">
        <v>2085</v>
      </c>
      <c r="S32" s="186">
        <v>2022</v>
      </c>
      <c r="T32" s="155">
        <v>-63</v>
      </c>
      <c r="U32" s="187">
        <v>-3</v>
      </c>
    </row>
    <row r="33" spans="1:21" x14ac:dyDescent="0.2">
      <c r="A33" s="136" t="s">
        <v>31</v>
      </c>
      <c r="B33" s="185">
        <v>321</v>
      </c>
      <c r="C33" s="186">
        <v>318</v>
      </c>
      <c r="D33" s="155">
        <v>-3</v>
      </c>
      <c r="E33" s="187">
        <v>-0.9</v>
      </c>
      <c r="F33" s="185">
        <v>123</v>
      </c>
      <c r="G33" s="186">
        <v>119</v>
      </c>
      <c r="H33" s="155">
        <v>-4</v>
      </c>
      <c r="I33" s="187">
        <v>-3.3</v>
      </c>
      <c r="J33" s="185">
        <v>774</v>
      </c>
      <c r="K33" s="186">
        <v>760</v>
      </c>
      <c r="L33" s="155">
        <v>-14</v>
      </c>
      <c r="M33" s="187">
        <v>-1.8</v>
      </c>
      <c r="N33" s="185">
        <v>917</v>
      </c>
      <c r="O33" s="186">
        <v>899</v>
      </c>
      <c r="P33" s="155">
        <v>-18</v>
      </c>
      <c r="Q33" s="187">
        <v>-2</v>
      </c>
      <c r="R33" s="185">
        <v>2135</v>
      </c>
      <c r="S33" s="186">
        <v>2096</v>
      </c>
      <c r="T33" s="155">
        <v>-39</v>
      </c>
      <c r="U33" s="187">
        <v>-1.8</v>
      </c>
    </row>
    <row r="34" spans="1:21" x14ac:dyDescent="0.2">
      <c r="A34" s="136" t="s">
        <v>32</v>
      </c>
      <c r="B34" s="185">
        <v>308</v>
      </c>
      <c r="C34" s="186">
        <v>305</v>
      </c>
      <c r="D34" s="155">
        <v>-3</v>
      </c>
      <c r="E34" s="187">
        <v>-1</v>
      </c>
      <c r="F34" s="185">
        <v>174</v>
      </c>
      <c r="G34" s="186">
        <v>163</v>
      </c>
      <c r="H34" s="155">
        <v>-11</v>
      </c>
      <c r="I34" s="187">
        <v>-6.3</v>
      </c>
      <c r="J34" s="185">
        <v>870</v>
      </c>
      <c r="K34" s="186">
        <v>862</v>
      </c>
      <c r="L34" s="155">
        <v>-8</v>
      </c>
      <c r="M34" s="187">
        <v>-0.9</v>
      </c>
      <c r="N34" s="185">
        <v>1025</v>
      </c>
      <c r="O34" s="186">
        <v>1027</v>
      </c>
      <c r="P34" s="155">
        <v>2</v>
      </c>
      <c r="Q34" s="187">
        <v>0.2</v>
      </c>
      <c r="R34" s="185">
        <v>2377</v>
      </c>
      <c r="S34" s="186">
        <v>2357</v>
      </c>
      <c r="T34" s="155">
        <v>-20</v>
      </c>
      <c r="U34" s="187">
        <v>-0.8</v>
      </c>
    </row>
    <row r="35" spans="1:21" x14ac:dyDescent="0.2">
      <c r="A35" s="188" t="s">
        <v>59</v>
      </c>
      <c r="B35" s="189">
        <v>1410</v>
      </c>
      <c r="C35" s="190">
        <v>1403</v>
      </c>
      <c r="D35" s="191">
        <v>-7</v>
      </c>
      <c r="E35" s="192">
        <v>-0.5</v>
      </c>
      <c r="F35" s="189">
        <v>738</v>
      </c>
      <c r="G35" s="190">
        <v>710</v>
      </c>
      <c r="H35" s="191">
        <v>-28</v>
      </c>
      <c r="I35" s="192">
        <v>-3.8</v>
      </c>
      <c r="J35" s="189">
        <v>3879</v>
      </c>
      <c r="K35" s="190">
        <v>3877</v>
      </c>
      <c r="L35" s="191">
        <v>-2</v>
      </c>
      <c r="M35" s="192">
        <v>-0.1</v>
      </c>
      <c r="N35" s="189">
        <v>4547</v>
      </c>
      <c r="O35" s="190">
        <v>4514</v>
      </c>
      <c r="P35" s="191">
        <v>-33</v>
      </c>
      <c r="Q35" s="192">
        <v>-0.7</v>
      </c>
      <c r="R35" s="189">
        <v>10574</v>
      </c>
      <c r="S35" s="190">
        <v>10504</v>
      </c>
      <c r="T35" s="191">
        <v>-70</v>
      </c>
      <c r="U35" s="192">
        <v>-0.7</v>
      </c>
    </row>
    <row r="36" spans="1:21" x14ac:dyDescent="0.2">
      <c r="A36" s="4" t="s">
        <v>60</v>
      </c>
      <c r="B36" s="5">
        <v>3</v>
      </c>
      <c r="C36" s="6">
        <v>11</v>
      </c>
      <c r="D36" s="7">
        <v>8</v>
      </c>
      <c r="E36" s="8">
        <v>266.7</v>
      </c>
      <c r="F36" s="5">
        <v>8</v>
      </c>
      <c r="G36" s="6">
        <v>7</v>
      </c>
      <c r="H36" s="7">
        <v>-1</v>
      </c>
      <c r="I36" s="8">
        <v>-12.5</v>
      </c>
      <c r="J36" s="5">
        <v>43</v>
      </c>
      <c r="K36" s="6">
        <v>44</v>
      </c>
      <c r="L36" s="7">
        <v>1</v>
      </c>
      <c r="M36" s="8">
        <v>2.2999999999999998</v>
      </c>
      <c r="N36" s="5">
        <v>16</v>
      </c>
      <c r="O36" s="6">
        <v>19</v>
      </c>
      <c r="P36" s="7">
        <v>3</v>
      </c>
      <c r="Q36" s="8">
        <v>18.8</v>
      </c>
      <c r="R36" s="5">
        <v>70</v>
      </c>
      <c r="S36" s="6">
        <v>81</v>
      </c>
      <c r="T36" s="7">
        <v>11</v>
      </c>
      <c r="U36" s="8">
        <v>15.7</v>
      </c>
    </row>
    <row r="37" spans="1:21" x14ac:dyDescent="0.2">
      <c r="A37" s="9" t="s">
        <v>82</v>
      </c>
      <c r="B37" s="10"/>
      <c r="C37" s="11">
        <v>0</v>
      </c>
      <c r="D37" s="12"/>
      <c r="E37" s="13"/>
      <c r="F37" s="10"/>
      <c r="G37" s="11">
        <v>0</v>
      </c>
      <c r="H37" s="12"/>
      <c r="I37" s="13"/>
      <c r="J37" s="10"/>
      <c r="K37" s="11">
        <v>0</v>
      </c>
      <c r="L37" s="12"/>
      <c r="M37" s="13"/>
      <c r="N37" s="10"/>
      <c r="O37" s="11">
        <v>0</v>
      </c>
      <c r="P37" s="12"/>
      <c r="Q37" s="13"/>
      <c r="R37" s="10"/>
      <c r="S37" s="11">
        <v>0</v>
      </c>
      <c r="T37" s="12"/>
      <c r="U37" s="13"/>
    </row>
    <row r="38" spans="1:21" x14ac:dyDescent="0.2">
      <c r="A38" s="169" t="s">
        <v>61</v>
      </c>
      <c r="B38" s="193">
        <v>2131</v>
      </c>
      <c r="C38" s="194">
        <v>2127</v>
      </c>
      <c r="D38" s="174">
        <v>-4</v>
      </c>
      <c r="E38" s="195">
        <v>-0.2</v>
      </c>
      <c r="F38" s="193">
        <v>1135</v>
      </c>
      <c r="G38" s="194">
        <v>1100</v>
      </c>
      <c r="H38" s="174">
        <v>-35</v>
      </c>
      <c r="I38" s="195">
        <v>-3.1</v>
      </c>
      <c r="J38" s="193">
        <v>6240</v>
      </c>
      <c r="K38" s="194">
        <v>6277</v>
      </c>
      <c r="L38" s="174">
        <v>37</v>
      </c>
      <c r="M38" s="195">
        <v>0.6</v>
      </c>
      <c r="N38" s="193">
        <v>6936</v>
      </c>
      <c r="O38" s="194">
        <v>6917</v>
      </c>
      <c r="P38" s="174">
        <v>-19</v>
      </c>
      <c r="Q38" s="195">
        <v>-0.3</v>
      </c>
      <c r="R38" s="193">
        <v>16442</v>
      </c>
      <c r="S38" s="194">
        <v>16421</v>
      </c>
      <c r="T38" s="174">
        <v>-21</v>
      </c>
      <c r="U38" s="195">
        <v>-0.1</v>
      </c>
    </row>
    <row r="40" spans="1:21" x14ac:dyDescent="0.2">
      <c r="A40" s="197" t="s">
        <v>63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</row>
    <row r="41" spans="1:21" x14ac:dyDescent="0.2">
      <c r="A41" s="134"/>
      <c r="B41" s="198" t="s">
        <v>37</v>
      </c>
      <c r="C41" s="199"/>
      <c r="D41" s="199"/>
      <c r="E41" s="200"/>
      <c r="F41" s="198" t="s">
        <v>39</v>
      </c>
      <c r="G41" s="199"/>
      <c r="H41" s="199"/>
      <c r="I41" s="200"/>
      <c r="J41" s="198" t="s">
        <v>41</v>
      </c>
      <c r="K41" s="199"/>
      <c r="L41" s="199"/>
      <c r="M41" s="200"/>
      <c r="N41" s="198" t="s">
        <v>43</v>
      </c>
      <c r="O41" s="199"/>
      <c r="P41" s="199"/>
      <c r="Q41" s="200"/>
      <c r="R41" s="198" t="s">
        <v>17</v>
      </c>
      <c r="S41" s="199"/>
      <c r="T41" s="199"/>
      <c r="U41" s="200"/>
    </row>
    <row r="42" spans="1:21" x14ac:dyDescent="0.2">
      <c r="A42" s="136"/>
      <c r="B42" s="176" t="str">
        <f>$B$4</f>
        <v>Prévision</v>
      </c>
      <c r="C42" s="177" t="str">
        <f>$C$4</f>
        <v>Constat</v>
      </c>
      <c r="D42" s="201" t="str">
        <f>$D$4</f>
        <v>Ecart</v>
      </c>
      <c r="E42" s="202"/>
      <c r="F42" s="176" t="str">
        <f>$B$4</f>
        <v>Prévision</v>
      </c>
      <c r="G42" s="177" t="str">
        <f>$C$4</f>
        <v>Constat</v>
      </c>
      <c r="H42" s="201" t="str">
        <f>$D$4</f>
        <v>Ecart</v>
      </c>
      <c r="I42" s="202"/>
      <c r="J42" s="176" t="str">
        <f>$B$4</f>
        <v>Prévision</v>
      </c>
      <c r="K42" s="177" t="str">
        <f>$C$4</f>
        <v>Constat</v>
      </c>
      <c r="L42" s="201" t="str">
        <f>$D$4</f>
        <v>Ecart</v>
      </c>
      <c r="M42" s="202"/>
      <c r="N42" s="176" t="str">
        <f>$B$4</f>
        <v>Prévision</v>
      </c>
      <c r="O42" s="177" t="str">
        <f>$C$4</f>
        <v>Constat</v>
      </c>
      <c r="P42" s="201" t="str">
        <f>$D$4</f>
        <v>Ecart</v>
      </c>
      <c r="Q42" s="202"/>
      <c r="R42" s="176" t="str">
        <f>$B$4</f>
        <v>Prévision</v>
      </c>
      <c r="S42" s="177" t="str">
        <f>$C$4</f>
        <v>Constat</v>
      </c>
      <c r="T42" s="201" t="str">
        <f>$D$4</f>
        <v>Ecart</v>
      </c>
      <c r="U42" s="202"/>
    </row>
    <row r="43" spans="1:21" x14ac:dyDescent="0.2">
      <c r="A43" s="138" t="s">
        <v>51</v>
      </c>
      <c r="B43" s="178">
        <f>$B$5</f>
        <v>2025</v>
      </c>
      <c r="C43" s="179">
        <f>$B$5</f>
        <v>2025</v>
      </c>
      <c r="D43" s="180" t="str">
        <f>$D$5</f>
        <v>Eff.</v>
      </c>
      <c r="E43" s="181" t="str">
        <f>$E$5</f>
        <v>%</v>
      </c>
      <c r="F43" s="178">
        <f>$B$5</f>
        <v>2025</v>
      </c>
      <c r="G43" s="179">
        <f>$B$5</f>
        <v>2025</v>
      </c>
      <c r="H43" s="180" t="str">
        <f>$D$5</f>
        <v>Eff.</v>
      </c>
      <c r="I43" s="181" t="str">
        <f>$E$5</f>
        <v>%</v>
      </c>
      <c r="J43" s="178">
        <f>$B$5</f>
        <v>2025</v>
      </c>
      <c r="K43" s="179">
        <f>$B$5</f>
        <v>2025</v>
      </c>
      <c r="L43" s="180" t="str">
        <f>$D$5</f>
        <v>Eff.</v>
      </c>
      <c r="M43" s="181" t="str">
        <f>$E$5</f>
        <v>%</v>
      </c>
      <c r="N43" s="178">
        <f>$B$5</f>
        <v>2025</v>
      </c>
      <c r="O43" s="179">
        <f>$B$5</f>
        <v>2025</v>
      </c>
      <c r="P43" s="180" t="str">
        <f>$D$5</f>
        <v>Eff.</v>
      </c>
      <c r="Q43" s="181" t="str">
        <f>$E$5</f>
        <v>%</v>
      </c>
      <c r="R43" s="178">
        <f>$B$5</f>
        <v>2025</v>
      </c>
      <c r="S43" s="179">
        <f>$B$5</f>
        <v>2025</v>
      </c>
      <c r="T43" s="180" t="str">
        <f>$D$5</f>
        <v>Eff.</v>
      </c>
      <c r="U43" s="181" t="str">
        <f>$E$5</f>
        <v>%</v>
      </c>
    </row>
    <row r="44" spans="1:21" x14ac:dyDescent="0.2">
      <c r="A44" s="145" t="s">
        <v>54</v>
      </c>
      <c r="B44" s="182">
        <v>325</v>
      </c>
      <c r="C44" s="183">
        <v>296</v>
      </c>
      <c r="D44" s="150">
        <v>-29</v>
      </c>
      <c r="E44" s="184">
        <v>-8.9</v>
      </c>
      <c r="F44" s="182">
        <v>92</v>
      </c>
      <c r="G44" s="183">
        <v>77</v>
      </c>
      <c r="H44" s="150">
        <v>-15</v>
      </c>
      <c r="I44" s="184">
        <v>-16.3</v>
      </c>
      <c r="J44" s="182">
        <v>755</v>
      </c>
      <c r="K44" s="183">
        <v>750</v>
      </c>
      <c r="L44" s="150">
        <v>-5</v>
      </c>
      <c r="M44" s="184">
        <v>-0.7</v>
      </c>
      <c r="N44" s="182">
        <v>292</v>
      </c>
      <c r="O44" s="183">
        <v>261</v>
      </c>
      <c r="P44" s="150">
        <v>-31</v>
      </c>
      <c r="Q44" s="184">
        <v>-10.6</v>
      </c>
      <c r="R44" s="182">
        <v>1464</v>
      </c>
      <c r="S44" s="183">
        <v>1384</v>
      </c>
      <c r="T44" s="150">
        <v>-80</v>
      </c>
      <c r="U44" s="184">
        <v>-5.5</v>
      </c>
    </row>
    <row r="45" spans="1:21" x14ac:dyDescent="0.2">
      <c r="A45" s="136" t="s">
        <v>55</v>
      </c>
      <c r="B45" s="185">
        <v>2675</v>
      </c>
      <c r="C45" s="186">
        <v>2669</v>
      </c>
      <c r="D45" s="155">
        <v>-6</v>
      </c>
      <c r="E45" s="187">
        <v>-0.2</v>
      </c>
      <c r="F45" s="185">
        <v>1037</v>
      </c>
      <c r="G45" s="186">
        <v>1031</v>
      </c>
      <c r="H45" s="155">
        <v>-6</v>
      </c>
      <c r="I45" s="187">
        <v>-0.6</v>
      </c>
      <c r="J45" s="185">
        <v>1898</v>
      </c>
      <c r="K45" s="186">
        <v>1939</v>
      </c>
      <c r="L45" s="155">
        <v>41</v>
      </c>
      <c r="M45" s="187">
        <v>2.2000000000000002</v>
      </c>
      <c r="N45" s="185">
        <v>5946</v>
      </c>
      <c r="O45" s="186">
        <v>5980</v>
      </c>
      <c r="P45" s="155">
        <v>34</v>
      </c>
      <c r="Q45" s="187">
        <v>0.6</v>
      </c>
      <c r="R45" s="185">
        <v>11556</v>
      </c>
      <c r="S45" s="186">
        <v>11619</v>
      </c>
      <c r="T45" s="155">
        <v>63</v>
      </c>
      <c r="U45" s="187">
        <v>0.5</v>
      </c>
    </row>
    <row r="46" spans="1:21" x14ac:dyDescent="0.2">
      <c r="A46" s="136" t="s">
        <v>56</v>
      </c>
      <c r="B46" s="185">
        <v>2911</v>
      </c>
      <c r="C46" s="186">
        <v>2912</v>
      </c>
      <c r="D46" s="155">
        <v>1</v>
      </c>
      <c r="E46" s="187">
        <v>0</v>
      </c>
      <c r="F46" s="185">
        <v>1079</v>
      </c>
      <c r="G46" s="186">
        <v>1065</v>
      </c>
      <c r="H46" s="155">
        <v>-14</v>
      </c>
      <c r="I46" s="187">
        <v>-1.3</v>
      </c>
      <c r="J46" s="185">
        <v>2107</v>
      </c>
      <c r="K46" s="186">
        <v>2103</v>
      </c>
      <c r="L46" s="155">
        <v>-4</v>
      </c>
      <c r="M46" s="187">
        <v>-0.2</v>
      </c>
      <c r="N46" s="185">
        <v>6409</v>
      </c>
      <c r="O46" s="186">
        <v>6388</v>
      </c>
      <c r="P46" s="155">
        <v>-21</v>
      </c>
      <c r="Q46" s="187">
        <v>-0.3</v>
      </c>
      <c r="R46" s="185">
        <v>12506</v>
      </c>
      <c r="S46" s="186">
        <v>12468</v>
      </c>
      <c r="T46" s="155">
        <v>-38</v>
      </c>
      <c r="U46" s="187">
        <v>-0.3</v>
      </c>
    </row>
    <row r="47" spans="1:21" x14ac:dyDescent="0.2">
      <c r="A47" s="136" t="s">
        <v>57</v>
      </c>
      <c r="B47" s="185">
        <v>2845</v>
      </c>
      <c r="C47" s="186">
        <v>2847</v>
      </c>
      <c r="D47" s="155">
        <v>2</v>
      </c>
      <c r="E47" s="187">
        <v>0.1</v>
      </c>
      <c r="F47" s="185">
        <v>1087</v>
      </c>
      <c r="G47" s="186">
        <v>1080</v>
      </c>
      <c r="H47" s="155">
        <v>-7</v>
      </c>
      <c r="I47" s="187">
        <v>-0.6</v>
      </c>
      <c r="J47" s="185">
        <v>2093</v>
      </c>
      <c r="K47" s="186">
        <v>2078</v>
      </c>
      <c r="L47" s="155">
        <v>-15</v>
      </c>
      <c r="M47" s="187">
        <v>-0.7</v>
      </c>
      <c r="N47" s="185">
        <v>6490</v>
      </c>
      <c r="O47" s="186">
        <v>6500</v>
      </c>
      <c r="P47" s="155">
        <v>10</v>
      </c>
      <c r="Q47" s="187">
        <v>0.2</v>
      </c>
      <c r="R47" s="185">
        <v>12515</v>
      </c>
      <c r="S47" s="186">
        <v>12505</v>
      </c>
      <c r="T47" s="155">
        <v>-10</v>
      </c>
      <c r="U47" s="187">
        <v>-0.1</v>
      </c>
    </row>
    <row r="48" spans="1:21" x14ac:dyDescent="0.2">
      <c r="A48" s="188" t="s">
        <v>58</v>
      </c>
      <c r="B48" s="189">
        <v>8756</v>
      </c>
      <c r="C48" s="190">
        <v>8724</v>
      </c>
      <c r="D48" s="191">
        <v>-32</v>
      </c>
      <c r="E48" s="192">
        <v>-0.4</v>
      </c>
      <c r="F48" s="189">
        <v>3295</v>
      </c>
      <c r="G48" s="190">
        <v>3253</v>
      </c>
      <c r="H48" s="191">
        <v>-42</v>
      </c>
      <c r="I48" s="192">
        <v>-1.3</v>
      </c>
      <c r="J48" s="189">
        <v>6853</v>
      </c>
      <c r="K48" s="190">
        <v>6870</v>
      </c>
      <c r="L48" s="191">
        <v>17</v>
      </c>
      <c r="M48" s="192">
        <v>0.2</v>
      </c>
      <c r="N48" s="189">
        <v>19137</v>
      </c>
      <c r="O48" s="190">
        <v>19129</v>
      </c>
      <c r="P48" s="191">
        <v>-8</v>
      </c>
      <c r="Q48" s="192">
        <v>0</v>
      </c>
      <c r="R48" s="189">
        <v>38041</v>
      </c>
      <c r="S48" s="190">
        <v>37976</v>
      </c>
      <c r="T48" s="191">
        <v>-65</v>
      </c>
      <c r="U48" s="192">
        <v>-0.2</v>
      </c>
    </row>
    <row r="49" spans="1:21" x14ac:dyDescent="0.2">
      <c r="A49" s="136" t="s">
        <v>33</v>
      </c>
      <c r="B49" s="185">
        <v>3049</v>
      </c>
      <c r="C49" s="186">
        <v>3067</v>
      </c>
      <c r="D49" s="155">
        <v>18</v>
      </c>
      <c r="E49" s="187">
        <v>0.6</v>
      </c>
      <c r="F49" s="185">
        <v>1143</v>
      </c>
      <c r="G49" s="186">
        <v>1126</v>
      </c>
      <c r="H49" s="155">
        <v>-17</v>
      </c>
      <c r="I49" s="187">
        <v>-1.5</v>
      </c>
      <c r="J49" s="185">
        <v>2195</v>
      </c>
      <c r="K49" s="186">
        <v>2234</v>
      </c>
      <c r="L49" s="155">
        <v>39</v>
      </c>
      <c r="M49" s="187">
        <v>1.8</v>
      </c>
      <c r="N49" s="185">
        <v>6804</v>
      </c>
      <c r="O49" s="186">
        <v>6828</v>
      </c>
      <c r="P49" s="155">
        <v>24</v>
      </c>
      <c r="Q49" s="187">
        <v>0.4</v>
      </c>
      <c r="R49" s="185">
        <v>13191</v>
      </c>
      <c r="S49" s="186">
        <v>13255</v>
      </c>
      <c r="T49" s="155">
        <v>64</v>
      </c>
      <c r="U49" s="187">
        <v>0.5</v>
      </c>
    </row>
    <row r="50" spans="1:21" x14ac:dyDescent="0.2">
      <c r="A50" s="136" t="s">
        <v>29</v>
      </c>
      <c r="B50" s="185">
        <v>2932</v>
      </c>
      <c r="C50" s="186">
        <v>2942</v>
      </c>
      <c r="D50" s="155">
        <v>10</v>
      </c>
      <c r="E50" s="187">
        <v>0.3</v>
      </c>
      <c r="F50" s="185">
        <v>1202</v>
      </c>
      <c r="G50" s="186">
        <v>1199</v>
      </c>
      <c r="H50" s="155">
        <v>-3</v>
      </c>
      <c r="I50" s="187">
        <v>-0.2</v>
      </c>
      <c r="J50" s="185">
        <v>2260</v>
      </c>
      <c r="K50" s="186">
        <v>2236</v>
      </c>
      <c r="L50" s="155">
        <v>-24</v>
      </c>
      <c r="M50" s="187">
        <v>-1.1000000000000001</v>
      </c>
      <c r="N50" s="185">
        <v>6830</v>
      </c>
      <c r="O50" s="186">
        <v>6689</v>
      </c>
      <c r="P50" s="155">
        <v>-141</v>
      </c>
      <c r="Q50" s="187">
        <v>-2.1</v>
      </c>
      <c r="R50" s="185">
        <v>13224</v>
      </c>
      <c r="S50" s="186">
        <v>13066</v>
      </c>
      <c r="T50" s="155">
        <v>-158</v>
      </c>
      <c r="U50" s="187">
        <v>-1.2</v>
      </c>
    </row>
    <row r="51" spans="1:21" x14ac:dyDescent="0.2">
      <c r="A51" s="136" t="s">
        <v>30</v>
      </c>
      <c r="B51" s="185">
        <v>3056</v>
      </c>
      <c r="C51" s="186">
        <v>3030</v>
      </c>
      <c r="D51" s="155">
        <v>-26</v>
      </c>
      <c r="E51" s="187">
        <v>-0.9</v>
      </c>
      <c r="F51" s="185">
        <v>1183</v>
      </c>
      <c r="G51" s="186">
        <v>1173</v>
      </c>
      <c r="H51" s="155">
        <v>-10</v>
      </c>
      <c r="I51" s="187">
        <v>-0.8</v>
      </c>
      <c r="J51" s="185">
        <v>2272</v>
      </c>
      <c r="K51" s="186">
        <v>2284</v>
      </c>
      <c r="L51" s="155">
        <v>12</v>
      </c>
      <c r="M51" s="187">
        <v>0.5</v>
      </c>
      <c r="N51" s="185">
        <v>6744</v>
      </c>
      <c r="O51" s="186">
        <v>6732</v>
      </c>
      <c r="P51" s="155">
        <v>-12</v>
      </c>
      <c r="Q51" s="187">
        <v>-0.2</v>
      </c>
      <c r="R51" s="185">
        <v>13255</v>
      </c>
      <c r="S51" s="186">
        <v>13219</v>
      </c>
      <c r="T51" s="155">
        <v>-36</v>
      </c>
      <c r="U51" s="187">
        <v>-0.3</v>
      </c>
    </row>
    <row r="52" spans="1:21" x14ac:dyDescent="0.2">
      <c r="A52" s="136" t="s">
        <v>31</v>
      </c>
      <c r="B52" s="185">
        <v>3167</v>
      </c>
      <c r="C52" s="186">
        <v>3131</v>
      </c>
      <c r="D52" s="155">
        <v>-36</v>
      </c>
      <c r="E52" s="187">
        <v>-1.1000000000000001</v>
      </c>
      <c r="F52" s="185">
        <v>1154</v>
      </c>
      <c r="G52" s="186">
        <v>1126</v>
      </c>
      <c r="H52" s="155">
        <v>-28</v>
      </c>
      <c r="I52" s="187">
        <v>-2.4</v>
      </c>
      <c r="J52" s="185">
        <v>2272</v>
      </c>
      <c r="K52" s="186">
        <v>2257</v>
      </c>
      <c r="L52" s="155">
        <v>-15</v>
      </c>
      <c r="M52" s="187">
        <v>-0.7</v>
      </c>
      <c r="N52" s="185">
        <v>6819</v>
      </c>
      <c r="O52" s="186">
        <v>6730</v>
      </c>
      <c r="P52" s="155">
        <v>-89</v>
      </c>
      <c r="Q52" s="187">
        <v>-1.3</v>
      </c>
      <c r="R52" s="185">
        <v>13412</v>
      </c>
      <c r="S52" s="186">
        <v>13244</v>
      </c>
      <c r="T52" s="155">
        <v>-168</v>
      </c>
      <c r="U52" s="187">
        <v>-1.3</v>
      </c>
    </row>
    <row r="53" spans="1:21" x14ac:dyDescent="0.2">
      <c r="A53" s="136" t="s">
        <v>32</v>
      </c>
      <c r="B53" s="185">
        <v>3170</v>
      </c>
      <c r="C53" s="186">
        <v>3146</v>
      </c>
      <c r="D53" s="155">
        <v>-24</v>
      </c>
      <c r="E53" s="187">
        <v>-0.8</v>
      </c>
      <c r="F53" s="185">
        <v>1220</v>
      </c>
      <c r="G53" s="186">
        <v>1202</v>
      </c>
      <c r="H53" s="155">
        <v>-18</v>
      </c>
      <c r="I53" s="187">
        <v>-1.5</v>
      </c>
      <c r="J53" s="185">
        <v>2452</v>
      </c>
      <c r="K53" s="186">
        <v>2436</v>
      </c>
      <c r="L53" s="155">
        <v>-16</v>
      </c>
      <c r="M53" s="187">
        <v>-0.7</v>
      </c>
      <c r="N53" s="185">
        <v>7038</v>
      </c>
      <c r="O53" s="186">
        <v>6991</v>
      </c>
      <c r="P53" s="155">
        <v>-47</v>
      </c>
      <c r="Q53" s="187">
        <v>-0.7</v>
      </c>
      <c r="R53" s="185">
        <v>13880</v>
      </c>
      <c r="S53" s="186">
        <v>13775</v>
      </c>
      <c r="T53" s="155">
        <v>-105</v>
      </c>
      <c r="U53" s="187">
        <v>-0.8</v>
      </c>
    </row>
    <row r="54" spans="1:21" x14ac:dyDescent="0.2">
      <c r="A54" s="188" t="s">
        <v>59</v>
      </c>
      <c r="B54" s="189">
        <v>15374</v>
      </c>
      <c r="C54" s="190">
        <v>15316</v>
      </c>
      <c r="D54" s="191">
        <v>-58</v>
      </c>
      <c r="E54" s="192">
        <v>-0.4</v>
      </c>
      <c r="F54" s="189">
        <v>5902</v>
      </c>
      <c r="G54" s="190">
        <v>5826</v>
      </c>
      <c r="H54" s="191">
        <v>-76</v>
      </c>
      <c r="I54" s="192">
        <v>-1.3</v>
      </c>
      <c r="J54" s="189">
        <v>11451</v>
      </c>
      <c r="K54" s="190">
        <v>11447</v>
      </c>
      <c r="L54" s="191">
        <v>-4</v>
      </c>
      <c r="M54" s="192">
        <v>0</v>
      </c>
      <c r="N54" s="189">
        <v>34235</v>
      </c>
      <c r="O54" s="190">
        <v>33970</v>
      </c>
      <c r="P54" s="191">
        <v>-265</v>
      </c>
      <c r="Q54" s="192">
        <v>-0.8</v>
      </c>
      <c r="R54" s="189">
        <v>66962</v>
      </c>
      <c r="S54" s="190">
        <v>66559</v>
      </c>
      <c r="T54" s="191">
        <v>-403</v>
      </c>
      <c r="U54" s="192">
        <v>-0.6</v>
      </c>
    </row>
    <row r="55" spans="1:21" x14ac:dyDescent="0.2">
      <c r="A55" s="4" t="s">
        <v>60</v>
      </c>
      <c r="B55" s="5">
        <v>361</v>
      </c>
      <c r="C55" s="6">
        <v>400</v>
      </c>
      <c r="D55" s="7">
        <v>39</v>
      </c>
      <c r="E55" s="8">
        <v>10.8</v>
      </c>
      <c r="F55" s="5">
        <v>142</v>
      </c>
      <c r="G55" s="6">
        <v>148</v>
      </c>
      <c r="H55" s="7">
        <v>6</v>
      </c>
      <c r="I55" s="8">
        <v>4.2</v>
      </c>
      <c r="J55" s="5">
        <v>251</v>
      </c>
      <c r="K55" s="6">
        <v>245</v>
      </c>
      <c r="L55" s="7">
        <v>-6</v>
      </c>
      <c r="M55" s="8">
        <v>-2.4</v>
      </c>
      <c r="N55" s="5">
        <v>659</v>
      </c>
      <c r="O55" s="6">
        <v>661</v>
      </c>
      <c r="P55" s="7">
        <v>2</v>
      </c>
      <c r="Q55" s="8">
        <v>0.3</v>
      </c>
      <c r="R55" s="5">
        <v>1413</v>
      </c>
      <c r="S55" s="6">
        <v>1454</v>
      </c>
      <c r="T55" s="7">
        <v>41</v>
      </c>
      <c r="U55" s="8">
        <v>2.9</v>
      </c>
    </row>
    <row r="56" spans="1:21" x14ac:dyDescent="0.2">
      <c r="A56" s="9" t="s">
        <v>82</v>
      </c>
      <c r="B56" s="10"/>
      <c r="C56" s="11">
        <v>8</v>
      </c>
      <c r="D56" s="12"/>
      <c r="E56" s="13"/>
      <c r="F56" s="10"/>
      <c r="G56" s="11">
        <v>10</v>
      </c>
      <c r="H56" s="12"/>
      <c r="I56" s="13"/>
      <c r="J56" s="10"/>
      <c r="K56" s="11">
        <v>16</v>
      </c>
      <c r="L56" s="12"/>
      <c r="M56" s="13"/>
      <c r="N56" s="10"/>
      <c r="O56" s="11">
        <v>10</v>
      </c>
      <c r="P56" s="12"/>
      <c r="Q56" s="13"/>
      <c r="R56" s="10"/>
      <c r="S56" s="11">
        <v>44</v>
      </c>
      <c r="T56" s="12"/>
      <c r="U56" s="13"/>
    </row>
    <row r="57" spans="1:21" x14ac:dyDescent="0.2">
      <c r="A57" s="169" t="s">
        <v>61</v>
      </c>
      <c r="B57" s="193">
        <v>24491</v>
      </c>
      <c r="C57" s="194">
        <v>24448</v>
      </c>
      <c r="D57" s="174">
        <v>-43</v>
      </c>
      <c r="E57" s="195">
        <v>-0.2</v>
      </c>
      <c r="F57" s="193">
        <v>9339</v>
      </c>
      <c r="G57" s="194">
        <v>9237</v>
      </c>
      <c r="H57" s="174">
        <v>-102</v>
      </c>
      <c r="I57" s="195">
        <v>-1.1000000000000001</v>
      </c>
      <c r="J57" s="193">
        <v>18555</v>
      </c>
      <c r="K57" s="194">
        <v>18578</v>
      </c>
      <c r="L57" s="174">
        <v>23</v>
      </c>
      <c r="M57" s="195">
        <v>0.1</v>
      </c>
      <c r="N57" s="193">
        <v>54031</v>
      </c>
      <c r="O57" s="194">
        <v>53770</v>
      </c>
      <c r="P57" s="174">
        <v>-261</v>
      </c>
      <c r="Q57" s="195">
        <v>-0.5</v>
      </c>
      <c r="R57" s="193">
        <v>106416</v>
      </c>
      <c r="S57" s="194">
        <v>106033</v>
      </c>
      <c r="T57" s="174">
        <v>-383</v>
      </c>
      <c r="U57" s="195">
        <v>-0.4</v>
      </c>
    </row>
  </sheetData>
  <mergeCells count="33">
    <mergeCell ref="D42:E42"/>
    <mergeCell ref="H42:I42"/>
    <mergeCell ref="L42:M42"/>
    <mergeCell ref="P42:Q42"/>
    <mergeCell ref="T42:U42"/>
    <mergeCell ref="A40:U40"/>
    <mergeCell ref="B41:E41"/>
    <mergeCell ref="F41:I41"/>
    <mergeCell ref="J41:M41"/>
    <mergeCell ref="N41:Q41"/>
    <mergeCell ref="R41:U41"/>
    <mergeCell ref="B22:E22"/>
    <mergeCell ref="F22:I22"/>
    <mergeCell ref="J22:M22"/>
    <mergeCell ref="N22:Q22"/>
    <mergeCell ref="R22:U22"/>
    <mergeCell ref="D23:E23"/>
    <mergeCell ref="H23:I23"/>
    <mergeCell ref="L23:M23"/>
    <mergeCell ref="P23:Q23"/>
    <mergeCell ref="T23:U23"/>
    <mergeCell ref="A21:U21"/>
    <mergeCell ref="A2:U2"/>
    <mergeCell ref="B3:E3"/>
    <mergeCell ref="F3:I3"/>
    <mergeCell ref="J3:M3"/>
    <mergeCell ref="N3:Q3"/>
    <mergeCell ref="R3:U3"/>
    <mergeCell ref="D4:E4"/>
    <mergeCell ref="H4:I4"/>
    <mergeCell ref="L4:M4"/>
    <mergeCell ref="P4:Q4"/>
    <mergeCell ref="T4:U4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  <pageSetUpPr fitToPage="1"/>
  </sheetPr>
  <dimension ref="A2:AL57"/>
  <sheetViews>
    <sheetView showGridLines="0" zoomScale="85" zoomScaleNormal="85" workbookViewId="0"/>
  </sheetViews>
  <sheetFormatPr baseColWidth="10" defaultRowHeight="12.75" x14ac:dyDescent="0.2"/>
  <cols>
    <col min="1" max="1" width="14.42578125" style="133" customWidth="1"/>
    <col min="2" max="3" width="7.7109375" style="133" customWidth="1"/>
    <col min="4" max="4" width="8.42578125" style="133" customWidth="1"/>
    <col min="5" max="6" width="7.7109375" style="133" customWidth="1"/>
    <col min="7" max="7" width="8.42578125" style="133" customWidth="1"/>
    <col min="8" max="9" width="7.7109375" style="133" customWidth="1"/>
    <col min="10" max="10" width="8.42578125" style="133" customWidth="1"/>
    <col min="11" max="12" width="7.7109375" style="133" customWidth="1"/>
    <col min="13" max="13" width="8.42578125" style="133" customWidth="1"/>
    <col min="14" max="15" width="7.7109375" style="133" customWidth="1"/>
    <col min="16" max="16" width="8.42578125" style="133" customWidth="1"/>
    <col min="17" max="17" width="2" style="133" customWidth="1"/>
    <col min="18" max="18" width="14.42578125" style="133" customWidth="1"/>
    <col min="19" max="19" width="5.85546875" style="133" customWidth="1"/>
    <col min="20" max="20" width="6.7109375" style="133" customWidth="1"/>
    <col min="21" max="21" width="5.85546875" style="133" customWidth="1"/>
    <col min="22" max="22" width="6.5703125" style="133" customWidth="1"/>
    <col min="23" max="23" width="5.85546875" style="133" customWidth="1"/>
    <col min="24" max="24" width="6.5703125" style="133" customWidth="1"/>
    <col min="25" max="25" width="5.85546875" style="133" customWidth="1"/>
    <col min="26" max="26" width="6.5703125" style="133" customWidth="1"/>
    <col min="27" max="27" width="5.85546875" style="133" customWidth="1"/>
    <col min="28" max="28" width="6.5703125" style="133" customWidth="1"/>
    <col min="29" max="29" width="5.85546875" style="133" customWidth="1"/>
    <col min="30" max="30" width="6.5703125" style="133" customWidth="1"/>
    <col min="31" max="31" width="5.85546875" style="133" customWidth="1"/>
    <col min="32" max="32" width="6.5703125" style="133" customWidth="1"/>
    <col min="33" max="33" width="5.85546875" style="133" customWidth="1"/>
    <col min="34" max="34" width="6.5703125" style="133" customWidth="1"/>
    <col min="35" max="35" width="6.28515625" style="133" customWidth="1"/>
    <col min="36" max="36" width="6.5703125" style="133" customWidth="1"/>
    <col min="37" max="37" width="6.28515625" style="133" customWidth="1"/>
    <col min="38" max="38" width="6.5703125" style="133" customWidth="1"/>
    <col min="39" max="16384" width="11.42578125" style="132"/>
  </cols>
  <sheetData>
    <row r="2" spans="1:38" ht="12.75" customHeight="1" x14ac:dyDescent="0.2">
      <c r="A2" s="197" t="s">
        <v>64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R2" s="197" t="s">
        <v>65</v>
      </c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</row>
    <row r="3" spans="1:38" x14ac:dyDescent="0.2">
      <c r="A3" s="134"/>
      <c r="B3" s="203" t="s">
        <v>37</v>
      </c>
      <c r="C3" s="203"/>
      <c r="D3" s="203"/>
      <c r="E3" s="203" t="s">
        <v>39</v>
      </c>
      <c r="F3" s="203"/>
      <c r="G3" s="203"/>
      <c r="H3" s="203" t="s">
        <v>41</v>
      </c>
      <c r="I3" s="203"/>
      <c r="J3" s="203"/>
      <c r="K3" s="203" t="s">
        <v>43</v>
      </c>
      <c r="L3" s="203"/>
      <c r="M3" s="203"/>
      <c r="N3" s="203" t="s">
        <v>17</v>
      </c>
      <c r="O3" s="203"/>
      <c r="P3" s="203"/>
      <c r="Q3" s="135"/>
      <c r="R3" s="134"/>
      <c r="S3" s="203" t="str">
        <f>B3</f>
        <v>Allier</v>
      </c>
      <c r="T3" s="203"/>
      <c r="U3" s="203"/>
      <c r="V3" s="203"/>
      <c r="W3" s="203" t="str">
        <f>E3</f>
        <v>Cantal</v>
      </c>
      <c r="X3" s="203"/>
      <c r="Y3" s="203"/>
      <c r="Z3" s="203"/>
      <c r="AA3" s="203" t="str">
        <f>H3</f>
        <v>Haute-Loire</v>
      </c>
      <c r="AB3" s="203"/>
      <c r="AC3" s="203"/>
      <c r="AD3" s="203"/>
      <c r="AE3" s="203" t="str">
        <f>K3</f>
        <v>Puy-de-Dôme</v>
      </c>
      <c r="AF3" s="203"/>
      <c r="AG3" s="203"/>
      <c r="AH3" s="203"/>
      <c r="AI3" s="203" t="str">
        <f>N3</f>
        <v>Académie</v>
      </c>
      <c r="AJ3" s="203"/>
      <c r="AK3" s="203"/>
      <c r="AL3" s="203"/>
    </row>
    <row r="4" spans="1:38" ht="24" customHeight="1" x14ac:dyDescent="0.2">
      <c r="A4" s="136"/>
      <c r="B4" s="207" t="s">
        <v>49</v>
      </c>
      <c r="C4" s="208"/>
      <c r="D4" s="137" t="s">
        <v>48</v>
      </c>
      <c r="E4" s="207" t="str">
        <f>+$B$4</f>
        <v>Constat</v>
      </c>
      <c r="F4" s="208"/>
      <c r="G4" s="137" t="str">
        <f>$D$4</f>
        <v>Prévision</v>
      </c>
      <c r="H4" s="207" t="str">
        <f>+$B$4</f>
        <v>Constat</v>
      </c>
      <c r="I4" s="208"/>
      <c r="J4" s="137" t="str">
        <f>$D$4</f>
        <v>Prévision</v>
      </c>
      <c r="K4" s="207" t="str">
        <f>+$B$4</f>
        <v>Constat</v>
      </c>
      <c r="L4" s="208"/>
      <c r="M4" s="137" t="str">
        <f>$D$4</f>
        <v>Prévision</v>
      </c>
      <c r="N4" s="207" t="str">
        <f>+$B$4</f>
        <v>Constat</v>
      </c>
      <c r="O4" s="208"/>
      <c r="P4" s="137" t="str">
        <f>$D$4</f>
        <v>Prévision</v>
      </c>
      <c r="R4" s="136"/>
      <c r="S4" s="206" t="str">
        <f>CONCATENATE("Constat ",$B$5,CHAR(10),"Constat ",$C$5)</f>
        <v>Constat 2024
Constat 2025</v>
      </c>
      <c r="T4" s="204"/>
      <c r="U4" s="204" t="str">
        <f>CONCATENATE("Constat ",$C$5,CHAR(10),"Prévision ",$D$5)</f>
        <v>Constat 2025
Prévision 2026</v>
      </c>
      <c r="V4" s="205"/>
      <c r="W4" s="206" t="str">
        <f>CONCATENATE("Constat ",$B$5,CHAR(10),"Constat ",$C$5)</f>
        <v>Constat 2024
Constat 2025</v>
      </c>
      <c r="X4" s="204"/>
      <c r="Y4" s="204" t="str">
        <f>CONCATENATE("Constat ",$C$5,CHAR(10),"Prévision ",$D$5)</f>
        <v>Constat 2025
Prévision 2026</v>
      </c>
      <c r="Z4" s="205"/>
      <c r="AA4" s="206" t="str">
        <f>CONCATENATE("Constat ",$B$5,CHAR(10),"Constat ",$C$5)</f>
        <v>Constat 2024
Constat 2025</v>
      </c>
      <c r="AB4" s="204"/>
      <c r="AC4" s="204" t="str">
        <f>CONCATENATE("Constat ",$C$5,CHAR(10),"Prévision ",$D$5)</f>
        <v>Constat 2025
Prévision 2026</v>
      </c>
      <c r="AD4" s="205"/>
      <c r="AE4" s="206" t="str">
        <f>CONCATENATE("Constat ",$B$5,CHAR(10),"Constat ",$C$5)</f>
        <v>Constat 2024
Constat 2025</v>
      </c>
      <c r="AF4" s="204"/>
      <c r="AG4" s="204" t="str">
        <f>CONCATENATE("Constat ",$C$5,CHAR(10),"Prévision ",$D$5)</f>
        <v>Constat 2025
Prévision 2026</v>
      </c>
      <c r="AH4" s="205"/>
      <c r="AI4" s="206" t="str">
        <f>CONCATENATE("Constat ",$B$5,CHAR(10),"Constat ",$C$5)</f>
        <v>Constat 2024
Constat 2025</v>
      </c>
      <c r="AJ4" s="204"/>
      <c r="AK4" s="204" t="str">
        <f>CONCATENATE("Constat ",$C$5,CHAR(10),"Prévision ",$D$5)</f>
        <v>Constat 2025
Prévision 2026</v>
      </c>
      <c r="AL4" s="205"/>
    </row>
    <row r="5" spans="1:38" x14ac:dyDescent="0.2">
      <c r="A5" s="138" t="s">
        <v>51</v>
      </c>
      <c r="B5" s="139">
        <f>$C$5-1</f>
        <v>2024</v>
      </c>
      <c r="C5" s="140">
        <v>2025</v>
      </c>
      <c r="D5" s="141">
        <f>$C$5+1</f>
        <v>2026</v>
      </c>
      <c r="E5" s="139">
        <f>$C$5-1</f>
        <v>2024</v>
      </c>
      <c r="F5" s="140">
        <f>$C$5</f>
        <v>2025</v>
      </c>
      <c r="G5" s="141">
        <f>$C$5+1</f>
        <v>2026</v>
      </c>
      <c r="H5" s="139">
        <f>$C$5-1</f>
        <v>2024</v>
      </c>
      <c r="I5" s="140">
        <f>$C$5</f>
        <v>2025</v>
      </c>
      <c r="J5" s="141">
        <f>$C$5+1</f>
        <v>2026</v>
      </c>
      <c r="K5" s="139">
        <f>$C$5-1</f>
        <v>2024</v>
      </c>
      <c r="L5" s="140">
        <f>$C$5</f>
        <v>2025</v>
      </c>
      <c r="M5" s="141">
        <f>$C$5+1</f>
        <v>2026</v>
      </c>
      <c r="N5" s="139">
        <f>$C$5-1</f>
        <v>2024</v>
      </c>
      <c r="O5" s="140">
        <f>$C$5</f>
        <v>2025</v>
      </c>
      <c r="P5" s="141">
        <f>$C$5+1</f>
        <v>2026</v>
      </c>
      <c r="R5" s="138" t="s">
        <v>51</v>
      </c>
      <c r="S5" s="139" t="s">
        <v>52</v>
      </c>
      <c r="T5" s="142" t="s">
        <v>53</v>
      </c>
      <c r="U5" s="143" t="s">
        <v>52</v>
      </c>
      <c r="V5" s="144" t="s">
        <v>53</v>
      </c>
      <c r="W5" s="139" t="str">
        <f>+S5</f>
        <v>Eff.</v>
      </c>
      <c r="X5" s="142" t="str">
        <f>+T5</f>
        <v>%</v>
      </c>
      <c r="Y5" s="143" t="s">
        <v>52</v>
      </c>
      <c r="Z5" s="144" t="s">
        <v>53</v>
      </c>
      <c r="AA5" s="139" t="str">
        <f>+W5</f>
        <v>Eff.</v>
      </c>
      <c r="AB5" s="142" t="str">
        <f>+X5</f>
        <v>%</v>
      </c>
      <c r="AC5" s="143" t="s">
        <v>52</v>
      </c>
      <c r="AD5" s="144" t="s">
        <v>53</v>
      </c>
      <c r="AE5" s="139" t="str">
        <f>+AA5</f>
        <v>Eff.</v>
      </c>
      <c r="AF5" s="142" t="str">
        <f>+AB5</f>
        <v>%</v>
      </c>
      <c r="AG5" s="143" t="s">
        <v>52</v>
      </c>
      <c r="AH5" s="144" t="s">
        <v>53</v>
      </c>
      <c r="AI5" s="139" t="str">
        <f>+AE5</f>
        <v>Eff.</v>
      </c>
      <c r="AJ5" s="142" t="str">
        <f>+AF5</f>
        <v>%</v>
      </c>
      <c r="AK5" s="143" t="s">
        <v>52</v>
      </c>
      <c r="AL5" s="144" t="s">
        <v>53</v>
      </c>
    </row>
    <row r="6" spans="1:38" x14ac:dyDescent="0.2">
      <c r="A6" s="145" t="s">
        <v>54</v>
      </c>
      <c r="B6" s="146">
        <v>282</v>
      </c>
      <c r="C6" s="147">
        <v>243</v>
      </c>
      <c r="D6" s="148">
        <v>244</v>
      </c>
      <c r="E6" s="146">
        <v>80</v>
      </c>
      <c r="F6" s="147">
        <v>56</v>
      </c>
      <c r="G6" s="148">
        <v>57</v>
      </c>
      <c r="H6" s="146">
        <v>456</v>
      </c>
      <c r="I6" s="147">
        <v>422</v>
      </c>
      <c r="J6" s="148">
        <v>418</v>
      </c>
      <c r="K6" s="146">
        <v>207</v>
      </c>
      <c r="L6" s="147">
        <v>171</v>
      </c>
      <c r="M6" s="148">
        <v>168</v>
      </c>
      <c r="N6" s="146">
        <v>1025</v>
      </c>
      <c r="O6" s="147">
        <v>892</v>
      </c>
      <c r="P6" s="148">
        <v>887</v>
      </c>
      <c r="R6" s="145" t="s">
        <v>54</v>
      </c>
      <c r="S6" s="146">
        <v>-39</v>
      </c>
      <c r="T6" s="149">
        <v>-13.8</v>
      </c>
      <c r="U6" s="150">
        <v>1</v>
      </c>
      <c r="V6" s="149">
        <v>0.4</v>
      </c>
      <c r="W6" s="146">
        <v>-24</v>
      </c>
      <c r="X6" s="149">
        <v>-30</v>
      </c>
      <c r="Y6" s="150">
        <v>1</v>
      </c>
      <c r="Z6" s="149">
        <v>1.8</v>
      </c>
      <c r="AA6" s="146">
        <v>-34</v>
      </c>
      <c r="AB6" s="149">
        <v>-7.5</v>
      </c>
      <c r="AC6" s="150">
        <v>-4</v>
      </c>
      <c r="AD6" s="149">
        <v>-0.9</v>
      </c>
      <c r="AE6" s="146">
        <v>-36</v>
      </c>
      <c r="AF6" s="149">
        <v>-17.399999999999999</v>
      </c>
      <c r="AG6" s="150">
        <v>-3</v>
      </c>
      <c r="AH6" s="149">
        <v>-1.8</v>
      </c>
      <c r="AI6" s="146">
        <v>-133</v>
      </c>
      <c r="AJ6" s="149">
        <v>-13</v>
      </c>
      <c r="AK6" s="150">
        <v>-5</v>
      </c>
      <c r="AL6" s="149">
        <v>-0.6</v>
      </c>
    </row>
    <row r="7" spans="1:38" x14ac:dyDescent="0.2">
      <c r="A7" s="136" t="s">
        <v>55</v>
      </c>
      <c r="B7" s="151">
        <v>2627</v>
      </c>
      <c r="C7" s="152">
        <v>2452</v>
      </c>
      <c r="D7" s="153">
        <v>2333</v>
      </c>
      <c r="E7" s="151">
        <v>935</v>
      </c>
      <c r="F7" s="152">
        <v>911</v>
      </c>
      <c r="G7" s="153">
        <v>809</v>
      </c>
      <c r="H7" s="151">
        <v>1388</v>
      </c>
      <c r="I7" s="152">
        <v>1287</v>
      </c>
      <c r="J7" s="153">
        <v>1229</v>
      </c>
      <c r="K7" s="151">
        <v>5500</v>
      </c>
      <c r="L7" s="152">
        <v>5237</v>
      </c>
      <c r="M7" s="153">
        <v>4771</v>
      </c>
      <c r="N7" s="151">
        <v>10450</v>
      </c>
      <c r="O7" s="152">
        <v>9887</v>
      </c>
      <c r="P7" s="153">
        <v>9142</v>
      </c>
      <c r="R7" s="136" t="s">
        <v>55</v>
      </c>
      <c r="S7" s="151">
        <v>-175</v>
      </c>
      <c r="T7" s="154">
        <v>-6.7</v>
      </c>
      <c r="U7" s="155">
        <v>-119</v>
      </c>
      <c r="V7" s="154">
        <v>-4.9000000000000004</v>
      </c>
      <c r="W7" s="151">
        <v>-24</v>
      </c>
      <c r="X7" s="154">
        <v>-2.6</v>
      </c>
      <c r="Y7" s="155">
        <v>-102</v>
      </c>
      <c r="Z7" s="154">
        <v>-11.2</v>
      </c>
      <c r="AA7" s="151">
        <v>-101</v>
      </c>
      <c r="AB7" s="154">
        <v>-7.3</v>
      </c>
      <c r="AC7" s="155">
        <v>-58</v>
      </c>
      <c r="AD7" s="154">
        <v>-4.5</v>
      </c>
      <c r="AE7" s="151">
        <v>-263</v>
      </c>
      <c r="AF7" s="154">
        <v>-4.8</v>
      </c>
      <c r="AG7" s="155">
        <v>-466</v>
      </c>
      <c r="AH7" s="154">
        <v>-8.9</v>
      </c>
      <c r="AI7" s="151">
        <v>-563</v>
      </c>
      <c r="AJ7" s="154">
        <v>-5.4</v>
      </c>
      <c r="AK7" s="155">
        <v>-745</v>
      </c>
      <c r="AL7" s="154">
        <v>-7.5</v>
      </c>
    </row>
    <row r="8" spans="1:38" x14ac:dyDescent="0.2">
      <c r="A8" s="136" t="s">
        <v>56</v>
      </c>
      <c r="B8" s="151">
        <v>2501</v>
      </c>
      <c r="C8" s="152">
        <v>2702</v>
      </c>
      <c r="D8" s="153">
        <v>2520</v>
      </c>
      <c r="E8" s="151">
        <v>923</v>
      </c>
      <c r="F8" s="152">
        <v>956</v>
      </c>
      <c r="G8" s="153">
        <v>931</v>
      </c>
      <c r="H8" s="151">
        <v>1365</v>
      </c>
      <c r="I8" s="152">
        <v>1417</v>
      </c>
      <c r="J8" s="153">
        <v>1312</v>
      </c>
      <c r="K8" s="151">
        <v>5543</v>
      </c>
      <c r="L8" s="152">
        <v>5624</v>
      </c>
      <c r="M8" s="153">
        <v>5380</v>
      </c>
      <c r="N8" s="151">
        <v>10332</v>
      </c>
      <c r="O8" s="152">
        <v>10699</v>
      </c>
      <c r="P8" s="153">
        <v>10143</v>
      </c>
      <c r="R8" s="136" t="s">
        <v>56</v>
      </c>
      <c r="S8" s="151">
        <v>201</v>
      </c>
      <c r="T8" s="154">
        <v>8</v>
      </c>
      <c r="U8" s="155">
        <v>-182</v>
      </c>
      <c r="V8" s="154">
        <v>-6.7</v>
      </c>
      <c r="W8" s="151">
        <v>33</v>
      </c>
      <c r="X8" s="154">
        <v>3.6</v>
      </c>
      <c r="Y8" s="155">
        <v>-25</v>
      </c>
      <c r="Z8" s="154">
        <v>-2.6</v>
      </c>
      <c r="AA8" s="151">
        <v>52</v>
      </c>
      <c r="AB8" s="154">
        <v>3.8</v>
      </c>
      <c r="AC8" s="155">
        <v>-105</v>
      </c>
      <c r="AD8" s="154">
        <v>-7.4</v>
      </c>
      <c r="AE8" s="151">
        <v>81</v>
      </c>
      <c r="AF8" s="154">
        <v>1.5</v>
      </c>
      <c r="AG8" s="155">
        <v>-244</v>
      </c>
      <c r="AH8" s="154">
        <v>-4.3</v>
      </c>
      <c r="AI8" s="151">
        <v>367</v>
      </c>
      <c r="AJ8" s="154">
        <v>3.6</v>
      </c>
      <c r="AK8" s="155">
        <v>-556</v>
      </c>
      <c r="AL8" s="154">
        <v>-5.2</v>
      </c>
    </row>
    <row r="9" spans="1:38" x14ac:dyDescent="0.2">
      <c r="A9" s="136" t="s">
        <v>57</v>
      </c>
      <c r="B9" s="151">
        <v>2789</v>
      </c>
      <c r="C9" s="152">
        <v>2614</v>
      </c>
      <c r="D9" s="153">
        <v>2810</v>
      </c>
      <c r="E9" s="151">
        <v>960</v>
      </c>
      <c r="F9" s="152">
        <v>947</v>
      </c>
      <c r="G9" s="153">
        <v>975</v>
      </c>
      <c r="H9" s="151">
        <v>1437</v>
      </c>
      <c r="I9" s="152">
        <v>1388</v>
      </c>
      <c r="J9" s="153">
        <v>1437</v>
      </c>
      <c r="K9" s="151">
        <v>5893</v>
      </c>
      <c r="L9" s="152">
        <v>5713</v>
      </c>
      <c r="M9" s="153">
        <v>5765</v>
      </c>
      <c r="N9" s="151">
        <v>11079</v>
      </c>
      <c r="O9" s="152">
        <v>10662</v>
      </c>
      <c r="P9" s="153">
        <v>10987</v>
      </c>
      <c r="R9" s="136" t="s">
        <v>57</v>
      </c>
      <c r="S9" s="151">
        <v>-175</v>
      </c>
      <c r="T9" s="154">
        <v>-6.3</v>
      </c>
      <c r="U9" s="155">
        <v>196</v>
      </c>
      <c r="V9" s="154">
        <v>7.5</v>
      </c>
      <c r="W9" s="151">
        <v>-13</v>
      </c>
      <c r="X9" s="154">
        <v>-1.4</v>
      </c>
      <c r="Y9" s="155">
        <v>28</v>
      </c>
      <c r="Z9" s="154">
        <v>3</v>
      </c>
      <c r="AA9" s="151">
        <v>-49</v>
      </c>
      <c r="AB9" s="154">
        <v>-3.4</v>
      </c>
      <c r="AC9" s="155">
        <v>49</v>
      </c>
      <c r="AD9" s="154">
        <v>3.5</v>
      </c>
      <c r="AE9" s="151">
        <v>-180</v>
      </c>
      <c r="AF9" s="154">
        <v>-3.1</v>
      </c>
      <c r="AG9" s="155">
        <v>52</v>
      </c>
      <c r="AH9" s="154">
        <v>0.9</v>
      </c>
      <c r="AI9" s="151">
        <v>-417</v>
      </c>
      <c r="AJ9" s="154">
        <v>-3.8</v>
      </c>
      <c r="AK9" s="155">
        <v>325</v>
      </c>
      <c r="AL9" s="154">
        <v>3</v>
      </c>
    </row>
    <row r="10" spans="1:38" x14ac:dyDescent="0.2">
      <c r="A10" s="156" t="s">
        <v>58</v>
      </c>
      <c r="B10" s="157">
        <v>8199</v>
      </c>
      <c r="C10" s="158">
        <v>8011</v>
      </c>
      <c r="D10" s="159">
        <v>7907</v>
      </c>
      <c r="E10" s="157">
        <v>2898</v>
      </c>
      <c r="F10" s="158">
        <v>2870</v>
      </c>
      <c r="G10" s="159">
        <v>2772</v>
      </c>
      <c r="H10" s="157">
        <v>4646</v>
      </c>
      <c r="I10" s="158">
        <v>4514</v>
      </c>
      <c r="J10" s="159">
        <v>4396</v>
      </c>
      <c r="K10" s="157">
        <v>17143</v>
      </c>
      <c r="L10" s="158">
        <v>16745</v>
      </c>
      <c r="M10" s="159">
        <v>16084</v>
      </c>
      <c r="N10" s="157">
        <v>32886</v>
      </c>
      <c r="O10" s="158">
        <v>32140</v>
      </c>
      <c r="P10" s="159">
        <v>31159</v>
      </c>
      <c r="R10" s="156" t="s">
        <v>58</v>
      </c>
      <c r="S10" s="160">
        <v>-188</v>
      </c>
      <c r="T10" s="161">
        <v>-2.2999999999999998</v>
      </c>
      <c r="U10" s="162">
        <v>-104</v>
      </c>
      <c r="V10" s="161">
        <v>-1.3</v>
      </c>
      <c r="W10" s="160">
        <v>-28</v>
      </c>
      <c r="X10" s="161">
        <v>-1</v>
      </c>
      <c r="Y10" s="162">
        <v>-98</v>
      </c>
      <c r="Z10" s="161">
        <v>-3.4</v>
      </c>
      <c r="AA10" s="160">
        <v>-132</v>
      </c>
      <c r="AB10" s="161">
        <v>-2.8</v>
      </c>
      <c r="AC10" s="162">
        <v>-118</v>
      </c>
      <c r="AD10" s="161">
        <v>-2.6</v>
      </c>
      <c r="AE10" s="160">
        <v>-398</v>
      </c>
      <c r="AF10" s="161">
        <v>-2.2999999999999998</v>
      </c>
      <c r="AG10" s="162">
        <v>-661</v>
      </c>
      <c r="AH10" s="161">
        <v>-3.9</v>
      </c>
      <c r="AI10" s="160">
        <v>-746</v>
      </c>
      <c r="AJ10" s="161">
        <v>-2.2999999999999998</v>
      </c>
      <c r="AK10" s="162">
        <v>-981</v>
      </c>
      <c r="AL10" s="161">
        <v>-3.1</v>
      </c>
    </row>
    <row r="11" spans="1:38" x14ac:dyDescent="0.2">
      <c r="A11" s="136" t="s">
        <v>33</v>
      </c>
      <c r="B11" s="151">
        <v>2744</v>
      </c>
      <c r="C11" s="152">
        <v>2798</v>
      </c>
      <c r="D11" s="153">
        <v>2622</v>
      </c>
      <c r="E11" s="151">
        <v>1078</v>
      </c>
      <c r="F11" s="152">
        <v>978</v>
      </c>
      <c r="G11" s="153">
        <v>965</v>
      </c>
      <c r="H11" s="151">
        <v>1521</v>
      </c>
      <c r="I11" s="152">
        <v>1469</v>
      </c>
      <c r="J11" s="153">
        <v>1419</v>
      </c>
      <c r="K11" s="151">
        <v>6023</v>
      </c>
      <c r="L11" s="152">
        <v>5980</v>
      </c>
      <c r="M11" s="153">
        <v>5798</v>
      </c>
      <c r="N11" s="151">
        <v>11366</v>
      </c>
      <c r="O11" s="152">
        <v>11225</v>
      </c>
      <c r="P11" s="153">
        <v>10804</v>
      </c>
      <c r="R11" s="136" t="s">
        <v>33</v>
      </c>
      <c r="S11" s="151">
        <v>54</v>
      </c>
      <c r="T11" s="154">
        <v>2</v>
      </c>
      <c r="U11" s="155">
        <v>-176</v>
      </c>
      <c r="V11" s="154">
        <v>-6.3</v>
      </c>
      <c r="W11" s="151">
        <v>-100</v>
      </c>
      <c r="X11" s="154">
        <v>-9.3000000000000007</v>
      </c>
      <c r="Y11" s="155">
        <v>-13</v>
      </c>
      <c r="Z11" s="154">
        <v>-1.3</v>
      </c>
      <c r="AA11" s="151">
        <v>-52</v>
      </c>
      <c r="AB11" s="154">
        <v>-3.4</v>
      </c>
      <c r="AC11" s="155">
        <v>-50</v>
      </c>
      <c r="AD11" s="154">
        <v>-3.4</v>
      </c>
      <c r="AE11" s="151">
        <v>-43</v>
      </c>
      <c r="AF11" s="154">
        <v>-0.7</v>
      </c>
      <c r="AG11" s="155">
        <v>-182</v>
      </c>
      <c r="AH11" s="154">
        <v>-3</v>
      </c>
      <c r="AI11" s="151">
        <v>-141</v>
      </c>
      <c r="AJ11" s="154">
        <v>-1.2</v>
      </c>
      <c r="AK11" s="155">
        <v>-421</v>
      </c>
      <c r="AL11" s="154">
        <v>-3.8</v>
      </c>
    </row>
    <row r="12" spans="1:38" x14ac:dyDescent="0.2">
      <c r="A12" s="136" t="s">
        <v>29</v>
      </c>
      <c r="B12" s="151">
        <v>2793</v>
      </c>
      <c r="C12" s="152">
        <v>2699</v>
      </c>
      <c r="D12" s="153">
        <v>2752</v>
      </c>
      <c r="E12" s="151">
        <v>1031</v>
      </c>
      <c r="F12" s="152">
        <v>1055</v>
      </c>
      <c r="G12" s="153">
        <v>957</v>
      </c>
      <c r="H12" s="151">
        <v>1551</v>
      </c>
      <c r="I12" s="152">
        <v>1474</v>
      </c>
      <c r="J12" s="153">
        <v>1448</v>
      </c>
      <c r="K12" s="151">
        <v>5869</v>
      </c>
      <c r="L12" s="152">
        <v>5839</v>
      </c>
      <c r="M12" s="153">
        <v>5889</v>
      </c>
      <c r="N12" s="151">
        <v>11244</v>
      </c>
      <c r="O12" s="152">
        <v>11067</v>
      </c>
      <c r="P12" s="153">
        <v>11046</v>
      </c>
      <c r="R12" s="136" t="s">
        <v>29</v>
      </c>
      <c r="S12" s="151">
        <v>-94</v>
      </c>
      <c r="T12" s="154">
        <v>-3.4</v>
      </c>
      <c r="U12" s="155">
        <v>53</v>
      </c>
      <c r="V12" s="154">
        <v>2</v>
      </c>
      <c r="W12" s="151">
        <v>24</v>
      </c>
      <c r="X12" s="154">
        <v>2.2999999999999998</v>
      </c>
      <c r="Y12" s="155">
        <v>-98</v>
      </c>
      <c r="Z12" s="154">
        <v>-9.3000000000000007</v>
      </c>
      <c r="AA12" s="151">
        <v>-77</v>
      </c>
      <c r="AB12" s="154">
        <v>-5</v>
      </c>
      <c r="AC12" s="155">
        <v>-26</v>
      </c>
      <c r="AD12" s="154">
        <v>-1.8</v>
      </c>
      <c r="AE12" s="151">
        <v>-30</v>
      </c>
      <c r="AF12" s="154">
        <v>-0.5</v>
      </c>
      <c r="AG12" s="155">
        <v>50</v>
      </c>
      <c r="AH12" s="154">
        <v>0.9</v>
      </c>
      <c r="AI12" s="151">
        <v>-177</v>
      </c>
      <c r="AJ12" s="154">
        <v>-1.6</v>
      </c>
      <c r="AK12" s="155">
        <v>-21</v>
      </c>
      <c r="AL12" s="154">
        <v>-0.2</v>
      </c>
    </row>
    <row r="13" spans="1:38" x14ac:dyDescent="0.2">
      <c r="A13" s="136" t="s">
        <v>30</v>
      </c>
      <c r="B13" s="151">
        <v>2857</v>
      </c>
      <c r="C13" s="152">
        <v>2762</v>
      </c>
      <c r="D13" s="153">
        <v>2669</v>
      </c>
      <c r="E13" s="151">
        <v>1046</v>
      </c>
      <c r="F13" s="152">
        <v>1037</v>
      </c>
      <c r="G13" s="153">
        <v>1061</v>
      </c>
      <c r="H13" s="151">
        <v>1517</v>
      </c>
      <c r="I13" s="152">
        <v>1556</v>
      </c>
      <c r="J13" s="153">
        <v>1479</v>
      </c>
      <c r="K13" s="151">
        <v>5945</v>
      </c>
      <c r="L13" s="152">
        <v>5842</v>
      </c>
      <c r="M13" s="153">
        <v>5812</v>
      </c>
      <c r="N13" s="151">
        <v>11365</v>
      </c>
      <c r="O13" s="152">
        <v>11197</v>
      </c>
      <c r="P13" s="153">
        <v>11021</v>
      </c>
      <c r="R13" s="136" t="s">
        <v>30</v>
      </c>
      <c r="S13" s="151">
        <v>-95</v>
      </c>
      <c r="T13" s="154">
        <v>-3.3</v>
      </c>
      <c r="U13" s="155">
        <v>-93</v>
      </c>
      <c r="V13" s="154">
        <v>-3.4</v>
      </c>
      <c r="W13" s="151">
        <v>-9</v>
      </c>
      <c r="X13" s="154">
        <v>-0.9</v>
      </c>
      <c r="Y13" s="155">
        <v>24</v>
      </c>
      <c r="Z13" s="154">
        <v>2.2999999999999998</v>
      </c>
      <c r="AA13" s="151">
        <v>39</v>
      </c>
      <c r="AB13" s="154">
        <v>2.6</v>
      </c>
      <c r="AC13" s="155">
        <v>-77</v>
      </c>
      <c r="AD13" s="154">
        <v>-4.9000000000000004</v>
      </c>
      <c r="AE13" s="151">
        <v>-103</v>
      </c>
      <c r="AF13" s="154">
        <v>-1.7</v>
      </c>
      <c r="AG13" s="155">
        <v>-30</v>
      </c>
      <c r="AH13" s="154">
        <v>-0.5</v>
      </c>
      <c r="AI13" s="151">
        <v>-168</v>
      </c>
      <c r="AJ13" s="154">
        <v>-1.5</v>
      </c>
      <c r="AK13" s="155">
        <v>-176</v>
      </c>
      <c r="AL13" s="154">
        <v>-1.6</v>
      </c>
    </row>
    <row r="14" spans="1:38" x14ac:dyDescent="0.2">
      <c r="A14" s="136" t="s">
        <v>31</v>
      </c>
      <c r="B14" s="151">
        <v>2848</v>
      </c>
      <c r="C14" s="152">
        <v>2813</v>
      </c>
      <c r="D14" s="153">
        <v>2742</v>
      </c>
      <c r="E14" s="151">
        <v>1041</v>
      </c>
      <c r="F14" s="152">
        <v>1007</v>
      </c>
      <c r="G14" s="153">
        <v>1003</v>
      </c>
      <c r="H14" s="151">
        <v>1573</v>
      </c>
      <c r="I14" s="152">
        <v>1497</v>
      </c>
      <c r="J14" s="153">
        <v>1535</v>
      </c>
      <c r="K14" s="151">
        <v>6011</v>
      </c>
      <c r="L14" s="152">
        <v>5831</v>
      </c>
      <c r="M14" s="153">
        <v>5772</v>
      </c>
      <c r="N14" s="151">
        <v>11473</v>
      </c>
      <c r="O14" s="152">
        <v>11148</v>
      </c>
      <c r="P14" s="153">
        <v>11052</v>
      </c>
      <c r="R14" s="136" t="s">
        <v>31</v>
      </c>
      <c r="S14" s="151">
        <v>-35</v>
      </c>
      <c r="T14" s="154">
        <v>-1.2</v>
      </c>
      <c r="U14" s="155">
        <v>-71</v>
      </c>
      <c r="V14" s="154">
        <v>-2.5</v>
      </c>
      <c r="W14" s="151">
        <v>-34</v>
      </c>
      <c r="X14" s="154">
        <v>-3.3</v>
      </c>
      <c r="Y14" s="155">
        <v>-4</v>
      </c>
      <c r="Z14" s="154">
        <v>-0.4</v>
      </c>
      <c r="AA14" s="151">
        <v>-76</v>
      </c>
      <c r="AB14" s="154">
        <v>-4.8</v>
      </c>
      <c r="AC14" s="155">
        <v>38</v>
      </c>
      <c r="AD14" s="154">
        <v>2.5</v>
      </c>
      <c r="AE14" s="151">
        <v>-180</v>
      </c>
      <c r="AF14" s="154">
        <v>-3</v>
      </c>
      <c r="AG14" s="155">
        <v>-59</v>
      </c>
      <c r="AH14" s="154">
        <v>-1</v>
      </c>
      <c r="AI14" s="151">
        <v>-325</v>
      </c>
      <c r="AJ14" s="154">
        <v>-2.8</v>
      </c>
      <c r="AK14" s="155">
        <v>-96</v>
      </c>
      <c r="AL14" s="154">
        <v>-0.9</v>
      </c>
    </row>
    <row r="15" spans="1:38" x14ac:dyDescent="0.2">
      <c r="A15" s="136" t="s">
        <v>32</v>
      </c>
      <c r="B15" s="151">
        <v>3003</v>
      </c>
      <c r="C15" s="152">
        <v>2841</v>
      </c>
      <c r="D15" s="153">
        <v>2806</v>
      </c>
      <c r="E15" s="151">
        <v>1110</v>
      </c>
      <c r="F15" s="152">
        <v>1039</v>
      </c>
      <c r="G15" s="153">
        <v>1005</v>
      </c>
      <c r="H15" s="151">
        <v>1601</v>
      </c>
      <c r="I15" s="152">
        <v>1574</v>
      </c>
      <c r="J15" s="153">
        <v>1498</v>
      </c>
      <c r="K15" s="151">
        <v>6215</v>
      </c>
      <c r="L15" s="152">
        <v>5964</v>
      </c>
      <c r="M15" s="153">
        <v>5786</v>
      </c>
      <c r="N15" s="151">
        <v>11929</v>
      </c>
      <c r="O15" s="152">
        <v>11418</v>
      </c>
      <c r="P15" s="153">
        <v>11095</v>
      </c>
      <c r="R15" s="136" t="s">
        <v>32</v>
      </c>
      <c r="S15" s="151">
        <v>-162</v>
      </c>
      <c r="T15" s="154">
        <v>-5.4</v>
      </c>
      <c r="U15" s="155">
        <v>-35</v>
      </c>
      <c r="V15" s="154">
        <v>-1.2</v>
      </c>
      <c r="W15" s="151">
        <v>-71</v>
      </c>
      <c r="X15" s="154">
        <v>-6.4</v>
      </c>
      <c r="Y15" s="155">
        <v>-34</v>
      </c>
      <c r="Z15" s="154">
        <v>-3.3</v>
      </c>
      <c r="AA15" s="151">
        <v>-27</v>
      </c>
      <c r="AB15" s="154">
        <v>-1.7</v>
      </c>
      <c r="AC15" s="155">
        <v>-76</v>
      </c>
      <c r="AD15" s="154">
        <v>-4.8</v>
      </c>
      <c r="AE15" s="151">
        <v>-251</v>
      </c>
      <c r="AF15" s="154">
        <v>-4</v>
      </c>
      <c r="AG15" s="155">
        <v>-178</v>
      </c>
      <c r="AH15" s="154">
        <v>-3</v>
      </c>
      <c r="AI15" s="151">
        <v>-511</v>
      </c>
      <c r="AJ15" s="154">
        <v>-4.3</v>
      </c>
      <c r="AK15" s="155">
        <v>-323</v>
      </c>
      <c r="AL15" s="154">
        <v>-2.8</v>
      </c>
    </row>
    <row r="16" spans="1:38" x14ac:dyDescent="0.2">
      <c r="A16" s="156" t="s">
        <v>59</v>
      </c>
      <c r="B16" s="157">
        <v>14245</v>
      </c>
      <c r="C16" s="158">
        <v>13913</v>
      </c>
      <c r="D16" s="159">
        <v>13591</v>
      </c>
      <c r="E16" s="157">
        <v>5306</v>
      </c>
      <c r="F16" s="158">
        <v>5116</v>
      </c>
      <c r="G16" s="159">
        <v>4991</v>
      </c>
      <c r="H16" s="157">
        <v>7763</v>
      </c>
      <c r="I16" s="158">
        <v>7570</v>
      </c>
      <c r="J16" s="159">
        <v>7379</v>
      </c>
      <c r="K16" s="157">
        <v>30063</v>
      </c>
      <c r="L16" s="158">
        <v>29456</v>
      </c>
      <c r="M16" s="159">
        <v>29057</v>
      </c>
      <c r="N16" s="157">
        <v>57377</v>
      </c>
      <c r="O16" s="158">
        <v>56055</v>
      </c>
      <c r="P16" s="159">
        <v>55018</v>
      </c>
      <c r="R16" s="156" t="s">
        <v>59</v>
      </c>
      <c r="S16" s="157">
        <v>-332</v>
      </c>
      <c r="T16" s="161">
        <v>-2.2999999999999998</v>
      </c>
      <c r="U16" s="163">
        <v>-322</v>
      </c>
      <c r="V16" s="161">
        <v>-2.2999999999999998</v>
      </c>
      <c r="W16" s="157">
        <v>-190</v>
      </c>
      <c r="X16" s="161">
        <v>-3.6</v>
      </c>
      <c r="Y16" s="163">
        <v>-125</v>
      </c>
      <c r="Z16" s="161">
        <v>-2.4</v>
      </c>
      <c r="AA16" s="157">
        <v>-193</v>
      </c>
      <c r="AB16" s="161">
        <v>-2.5</v>
      </c>
      <c r="AC16" s="163">
        <v>-191</v>
      </c>
      <c r="AD16" s="161">
        <v>-2.5</v>
      </c>
      <c r="AE16" s="157">
        <v>-607</v>
      </c>
      <c r="AF16" s="161">
        <v>-2</v>
      </c>
      <c r="AG16" s="163">
        <v>-399</v>
      </c>
      <c r="AH16" s="161">
        <v>-1.4</v>
      </c>
      <c r="AI16" s="157">
        <v>-1322</v>
      </c>
      <c r="AJ16" s="161">
        <v>-2.2999999999999998</v>
      </c>
      <c r="AK16" s="163">
        <v>-1037</v>
      </c>
      <c r="AL16" s="161">
        <v>-1.8</v>
      </c>
    </row>
    <row r="17" spans="1:38" x14ac:dyDescent="0.2">
      <c r="A17" s="126" t="s">
        <v>60</v>
      </c>
      <c r="B17" s="127">
        <v>360</v>
      </c>
      <c r="C17" s="128">
        <v>389</v>
      </c>
      <c r="D17" s="129">
        <v>420</v>
      </c>
      <c r="E17" s="127">
        <v>135</v>
      </c>
      <c r="F17" s="128">
        <v>141</v>
      </c>
      <c r="G17" s="129">
        <v>147</v>
      </c>
      <c r="H17" s="127">
        <v>191</v>
      </c>
      <c r="I17" s="128">
        <v>201</v>
      </c>
      <c r="J17" s="129">
        <v>212</v>
      </c>
      <c r="K17" s="127">
        <v>637</v>
      </c>
      <c r="L17" s="128">
        <v>642</v>
      </c>
      <c r="M17" s="129">
        <v>647</v>
      </c>
      <c r="N17" s="127">
        <v>1323</v>
      </c>
      <c r="O17" s="128">
        <v>1373</v>
      </c>
      <c r="P17" s="129">
        <v>1426</v>
      </c>
      <c r="R17" s="126" t="s">
        <v>60</v>
      </c>
      <c r="S17" s="127">
        <v>29</v>
      </c>
      <c r="T17" s="130">
        <v>8.1</v>
      </c>
      <c r="U17" s="131">
        <v>31</v>
      </c>
      <c r="V17" s="130">
        <v>8</v>
      </c>
      <c r="W17" s="127">
        <v>6</v>
      </c>
      <c r="X17" s="130">
        <v>4.4000000000000004</v>
      </c>
      <c r="Y17" s="131">
        <v>6</v>
      </c>
      <c r="Z17" s="130">
        <v>4.3</v>
      </c>
      <c r="AA17" s="127">
        <v>10</v>
      </c>
      <c r="AB17" s="130">
        <v>5.2</v>
      </c>
      <c r="AC17" s="131">
        <v>11</v>
      </c>
      <c r="AD17" s="130">
        <v>5.5</v>
      </c>
      <c r="AE17" s="127">
        <v>5</v>
      </c>
      <c r="AF17" s="130">
        <v>0.8</v>
      </c>
      <c r="AG17" s="131">
        <v>5</v>
      </c>
      <c r="AH17" s="130">
        <v>0.8</v>
      </c>
      <c r="AI17" s="127">
        <v>50</v>
      </c>
      <c r="AJ17" s="130">
        <v>3.8</v>
      </c>
      <c r="AK17" s="131">
        <v>53</v>
      </c>
      <c r="AL17" s="130">
        <v>3.9</v>
      </c>
    </row>
    <row r="18" spans="1:38" x14ac:dyDescent="0.2">
      <c r="A18" s="138" t="s">
        <v>82</v>
      </c>
      <c r="B18" s="164">
        <v>8</v>
      </c>
      <c r="C18" s="165">
        <v>8</v>
      </c>
      <c r="D18" s="166">
        <v>8</v>
      </c>
      <c r="E18" s="164">
        <v>10</v>
      </c>
      <c r="F18" s="165">
        <v>10</v>
      </c>
      <c r="G18" s="166">
        <v>10</v>
      </c>
      <c r="H18" s="164">
        <v>8</v>
      </c>
      <c r="I18" s="165">
        <v>16</v>
      </c>
      <c r="J18" s="166">
        <v>16</v>
      </c>
      <c r="K18" s="164">
        <v>10</v>
      </c>
      <c r="L18" s="165">
        <v>10</v>
      </c>
      <c r="M18" s="166">
        <v>10</v>
      </c>
      <c r="N18" s="164">
        <v>36</v>
      </c>
      <c r="O18" s="165">
        <v>44</v>
      </c>
      <c r="P18" s="166">
        <v>44</v>
      </c>
      <c r="R18" s="138" t="s">
        <v>82</v>
      </c>
      <c r="S18" s="164">
        <v>0</v>
      </c>
      <c r="T18" s="167">
        <v>0</v>
      </c>
      <c r="U18" s="168">
        <v>0</v>
      </c>
      <c r="V18" s="167">
        <v>0</v>
      </c>
      <c r="W18" s="164">
        <v>0</v>
      </c>
      <c r="X18" s="167">
        <v>0</v>
      </c>
      <c r="Y18" s="168">
        <v>0</v>
      </c>
      <c r="Z18" s="167">
        <v>0</v>
      </c>
      <c r="AA18" s="164">
        <v>8</v>
      </c>
      <c r="AB18" s="167">
        <v>100</v>
      </c>
      <c r="AC18" s="168">
        <v>0</v>
      </c>
      <c r="AD18" s="167">
        <v>0</v>
      </c>
      <c r="AE18" s="164">
        <v>0</v>
      </c>
      <c r="AF18" s="167">
        <v>0</v>
      </c>
      <c r="AG18" s="168">
        <v>0</v>
      </c>
      <c r="AH18" s="167">
        <v>0</v>
      </c>
      <c r="AI18" s="164">
        <v>8</v>
      </c>
      <c r="AJ18" s="167">
        <v>22.2</v>
      </c>
      <c r="AK18" s="168">
        <v>0</v>
      </c>
      <c r="AL18" s="167">
        <v>0</v>
      </c>
    </row>
    <row r="19" spans="1:38" x14ac:dyDescent="0.2">
      <c r="A19" s="169" t="s">
        <v>61</v>
      </c>
      <c r="B19" s="170">
        <v>22812</v>
      </c>
      <c r="C19" s="171">
        <v>22321</v>
      </c>
      <c r="D19" s="172">
        <v>21926</v>
      </c>
      <c r="E19" s="170">
        <v>8349</v>
      </c>
      <c r="F19" s="171">
        <v>8137</v>
      </c>
      <c r="G19" s="172">
        <v>7920</v>
      </c>
      <c r="H19" s="170">
        <v>12608</v>
      </c>
      <c r="I19" s="171">
        <v>12301</v>
      </c>
      <c r="J19" s="172">
        <v>12003</v>
      </c>
      <c r="K19" s="170">
        <v>47853</v>
      </c>
      <c r="L19" s="171">
        <v>46853</v>
      </c>
      <c r="M19" s="172">
        <v>45798</v>
      </c>
      <c r="N19" s="170">
        <v>91622</v>
      </c>
      <c r="O19" s="171">
        <v>89612</v>
      </c>
      <c r="P19" s="172">
        <v>87647</v>
      </c>
      <c r="R19" s="169" t="s">
        <v>61</v>
      </c>
      <c r="S19" s="170">
        <v>-491</v>
      </c>
      <c r="T19" s="173">
        <v>-2.2000000000000002</v>
      </c>
      <c r="U19" s="174">
        <v>-395</v>
      </c>
      <c r="V19" s="173">
        <v>-1.8</v>
      </c>
      <c r="W19" s="170">
        <v>-212</v>
      </c>
      <c r="X19" s="173">
        <v>-2.5</v>
      </c>
      <c r="Y19" s="174">
        <v>-217</v>
      </c>
      <c r="Z19" s="173">
        <v>-2.7</v>
      </c>
      <c r="AA19" s="170">
        <v>-307</v>
      </c>
      <c r="AB19" s="173">
        <v>-2.4</v>
      </c>
      <c r="AC19" s="174">
        <v>-298</v>
      </c>
      <c r="AD19" s="173">
        <v>-2.4</v>
      </c>
      <c r="AE19" s="170">
        <v>-1000</v>
      </c>
      <c r="AF19" s="173">
        <v>-2.1</v>
      </c>
      <c r="AG19" s="174">
        <v>-1055</v>
      </c>
      <c r="AH19" s="173">
        <v>-2.2999999999999998</v>
      </c>
      <c r="AI19" s="170">
        <v>-2010</v>
      </c>
      <c r="AJ19" s="173">
        <v>-2.2000000000000002</v>
      </c>
      <c r="AK19" s="174">
        <v>-1965</v>
      </c>
      <c r="AL19" s="173">
        <v>-2.2000000000000002</v>
      </c>
    </row>
    <row r="20" spans="1:38" x14ac:dyDescent="0.2">
      <c r="V20" s="175"/>
      <c r="Z20" s="175"/>
      <c r="AD20" s="175"/>
      <c r="AH20" s="175"/>
      <c r="AL20" s="175"/>
    </row>
    <row r="21" spans="1:38" ht="12.75" customHeight="1" x14ac:dyDescent="0.2">
      <c r="A21" s="197" t="s">
        <v>62</v>
      </c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R21" s="197" t="s">
        <v>66</v>
      </c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</row>
    <row r="22" spans="1:38" x14ac:dyDescent="0.2">
      <c r="A22" s="134"/>
      <c r="B22" s="203" t="str">
        <f>B3</f>
        <v>Allier</v>
      </c>
      <c r="C22" s="203"/>
      <c r="D22" s="203"/>
      <c r="E22" s="203" t="str">
        <f>E3</f>
        <v>Cantal</v>
      </c>
      <c r="F22" s="203"/>
      <c r="G22" s="203"/>
      <c r="H22" s="203" t="str">
        <f>H3</f>
        <v>Haute-Loire</v>
      </c>
      <c r="I22" s="203"/>
      <c r="J22" s="203"/>
      <c r="K22" s="203" t="str">
        <f>K3</f>
        <v>Puy-de-Dôme</v>
      </c>
      <c r="L22" s="203"/>
      <c r="M22" s="203"/>
      <c r="N22" s="203" t="str">
        <f>N3</f>
        <v>Académie</v>
      </c>
      <c r="O22" s="203"/>
      <c r="P22" s="203"/>
      <c r="Q22" s="135"/>
      <c r="R22" s="134"/>
      <c r="S22" s="203" t="str">
        <f>S3</f>
        <v>Allier</v>
      </c>
      <c r="T22" s="203"/>
      <c r="U22" s="203"/>
      <c r="V22" s="203"/>
      <c r="W22" s="203" t="str">
        <f>W3</f>
        <v>Cantal</v>
      </c>
      <c r="X22" s="203"/>
      <c r="Y22" s="203"/>
      <c r="Z22" s="203"/>
      <c r="AA22" s="203" t="str">
        <f>AA3</f>
        <v>Haute-Loire</v>
      </c>
      <c r="AB22" s="203"/>
      <c r="AC22" s="203"/>
      <c r="AD22" s="203"/>
      <c r="AE22" s="203" t="str">
        <f>AE3</f>
        <v>Puy-de-Dôme</v>
      </c>
      <c r="AF22" s="203"/>
      <c r="AG22" s="203"/>
      <c r="AH22" s="203"/>
      <c r="AI22" s="203" t="str">
        <f>AI3</f>
        <v>Académie</v>
      </c>
      <c r="AJ22" s="203"/>
      <c r="AK22" s="203"/>
      <c r="AL22" s="203"/>
    </row>
    <row r="23" spans="1:38" ht="24" customHeight="1" x14ac:dyDescent="0.2">
      <c r="A23" s="136"/>
      <c r="B23" s="207" t="str">
        <f>+$B$4</f>
        <v>Constat</v>
      </c>
      <c r="C23" s="208"/>
      <c r="D23" s="137" t="str">
        <f>$D$4</f>
        <v>Prévision</v>
      </c>
      <c r="E23" s="207" t="str">
        <f>+$B$4</f>
        <v>Constat</v>
      </c>
      <c r="F23" s="208"/>
      <c r="G23" s="137" t="str">
        <f>$D$4</f>
        <v>Prévision</v>
      </c>
      <c r="H23" s="207" t="str">
        <f>+$B$4</f>
        <v>Constat</v>
      </c>
      <c r="I23" s="208"/>
      <c r="J23" s="137" t="str">
        <f>$D$4</f>
        <v>Prévision</v>
      </c>
      <c r="K23" s="207" t="str">
        <f>+$B$4</f>
        <v>Constat</v>
      </c>
      <c r="L23" s="208"/>
      <c r="M23" s="137" t="str">
        <f>$D$4</f>
        <v>Prévision</v>
      </c>
      <c r="N23" s="207" t="str">
        <f>+$B$4</f>
        <v>Constat</v>
      </c>
      <c r="O23" s="208"/>
      <c r="P23" s="137" t="str">
        <f>$D$4</f>
        <v>Prévision</v>
      </c>
      <c r="R23" s="136"/>
      <c r="S23" s="206" t="str">
        <f>CONCATENATE("Constat ",$B$5,CHAR(10),"Constat ",$C$5)</f>
        <v>Constat 2024
Constat 2025</v>
      </c>
      <c r="T23" s="204"/>
      <c r="U23" s="204" t="str">
        <f>CONCATENATE("Constat ",$C$5,CHAR(10),"Prévision ",$D$5)</f>
        <v>Constat 2025
Prévision 2026</v>
      </c>
      <c r="V23" s="205"/>
      <c r="W23" s="206" t="str">
        <f>CONCATENATE("Constat ",$B$5,CHAR(10),"Constat ",$C$5)</f>
        <v>Constat 2024
Constat 2025</v>
      </c>
      <c r="X23" s="204"/>
      <c r="Y23" s="204" t="str">
        <f>CONCATENATE("Constat ",$C$5,CHAR(10),"Prévision ",$D$5)</f>
        <v>Constat 2025
Prévision 2026</v>
      </c>
      <c r="Z23" s="205"/>
      <c r="AA23" s="206" t="str">
        <f>CONCATENATE("Constat ",$B$5,CHAR(10),"Constat ",$C$5)</f>
        <v>Constat 2024
Constat 2025</v>
      </c>
      <c r="AB23" s="204"/>
      <c r="AC23" s="204" t="str">
        <f>CONCATENATE("Constat ",$C$5,CHAR(10),"Prévision ",$D$5)</f>
        <v>Constat 2025
Prévision 2026</v>
      </c>
      <c r="AD23" s="205"/>
      <c r="AE23" s="206" t="str">
        <f>CONCATENATE("Constat ",$B$5,CHAR(10),"Constat ",$C$5)</f>
        <v>Constat 2024
Constat 2025</v>
      </c>
      <c r="AF23" s="204"/>
      <c r="AG23" s="204" t="str">
        <f>CONCATENATE("Constat ",$C$5,CHAR(10),"Prévision ",$D$5)</f>
        <v>Constat 2025
Prévision 2026</v>
      </c>
      <c r="AH23" s="205"/>
      <c r="AI23" s="206" t="str">
        <f>CONCATENATE("Constat ",$B$5,CHAR(10),"Constat ",$C$5)</f>
        <v>Constat 2024
Constat 2025</v>
      </c>
      <c r="AJ23" s="204"/>
      <c r="AK23" s="204" t="str">
        <f>CONCATENATE("Constat ",$C$5,CHAR(10),"Prévision ",$D$5)</f>
        <v>Constat 2025
Prévision 2026</v>
      </c>
      <c r="AL23" s="205"/>
    </row>
    <row r="24" spans="1:38" x14ac:dyDescent="0.2">
      <c r="A24" s="138" t="s">
        <v>51</v>
      </c>
      <c r="B24" s="139">
        <f>$C$5-1</f>
        <v>2024</v>
      </c>
      <c r="C24" s="140">
        <f>$C$5</f>
        <v>2025</v>
      </c>
      <c r="D24" s="141">
        <f>$C$5+1</f>
        <v>2026</v>
      </c>
      <c r="E24" s="139">
        <f>$C$5-1</f>
        <v>2024</v>
      </c>
      <c r="F24" s="140">
        <f>$C$5</f>
        <v>2025</v>
      </c>
      <c r="G24" s="141">
        <f>$C$5+1</f>
        <v>2026</v>
      </c>
      <c r="H24" s="139">
        <f>$C$5-1</f>
        <v>2024</v>
      </c>
      <c r="I24" s="140">
        <f>$C$5</f>
        <v>2025</v>
      </c>
      <c r="J24" s="141">
        <f>$C$5+1</f>
        <v>2026</v>
      </c>
      <c r="K24" s="139">
        <f>$C$5-1</f>
        <v>2024</v>
      </c>
      <c r="L24" s="140">
        <f>$C$5</f>
        <v>2025</v>
      </c>
      <c r="M24" s="141">
        <f>$C$5+1</f>
        <v>2026</v>
      </c>
      <c r="N24" s="139">
        <f>$C$5-1</f>
        <v>2024</v>
      </c>
      <c r="O24" s="140">
        <f>$C$5</f>
        <v>2025</v>
      </c>
      <c r="P24" s="141">
        <f>$C$5+1</f>
        <v>2026</v>
      </c>
      <c r="R24" s="138" t="s">
        <v>51</v>
      </c>
      <c r="S24" s="139" t="s">
        <v>52</v>
      </c>
      <c r="T24" s="142" t="s">
        <v>53</v>
      </c>
      <c r="U24" s="143" t="s">
        <v>52</v>
      </c>
      <c r="V24" s="144" t="s">
        <v>53</v>
      </c>
      <c r="W24" s="139" t="str">
        <f>+S24</f>
        <v>Eff.</v>
      </c>
      <c r="X24" s="142" t="str">
        <f>+T24</f>
        <v>%</v>
      </c>
      <c r="Y24" s="143" t="s">
        <v>52</v>
      </c>
      <c r="Z24" s="144" t="s">
        <v>53</v>
      </c>
      <c r="AA24" s="139" t="str">
        <f>+W24</f>
        <v>Eff.</v>
      </c>
      <c r="AB24" s="142" t="str">
        <f>+X24</f>
        <v>%</v>
      </c>
      <c r="AC24" s="143" t="s">
        <v>52</v>
      </c>
      <c r="AD24" s="144" t="s">
        <v>53</v>
      </c>
      <c r="AE24" s="139" t="str">
        <f>+AA24</f>
        <v>Eff.</v>
      </c>
      <c r="AF24" s="142" t="str">
        <f>+AB24</f>
        <v>%</v>
      </c>
      <c r="AG24" s="143" t="s">
        <v>52</v>
      </c>
      <c r="AH24" s="144" t="s">
        <v>53</v>
      </c>
      <c r="AI24" s="139" t="str">
        <f>+AE24</f>
        <v>Eff.</v>
      </c>
      <c r="AJ24" s="142" t="str">
        <f>+AF24</f>
        <v>%</v>
      </c>
      <c r="AK24" s="143" t="s">
        <v>52</v>
      </c>
      <c r="AL24" s="144" t="s">
        <v>53</v>
      </c>
    </row>
    <row r="25" spans="1:38" x14ac:dyDescent="0.2">
      <c r="A25" s="145" t="s">
        <v>54</v>
      </c>
      <c r="B25" s="146">
        <v>60</v>
      </c>
      <c r="C25" s="147">
        <v>53</v>
      </c>
      <c r="D25" s="148">
        <v>53</v>
      </c>
      <c r="E25" s="146">
        <v>24</v>
      </c>
      <c r="F25" s="147">
        <v>21</v>
      </c>
      <c r="G25" s="148">
        <v>21</v>
      </c>
      <c r="H25" s="146">
        <v>334</v>
      </c>
      <c r="I25" s="147">
        <v>328</v>
      </c>
      <c r="J25" s="148">
        <v>325</v>
      </c>
      <c r="K25" s="146">
        <v>113</v>
      </c>
      <c r="L25" s="147">
        <v>90</v>
      </c>
      <c r="M25" s="148">
        <v>89</v>
      </c>
      <c r="N25" s="146">
        <v>531</v>
      </c>
      <c r="O25" s="147">
        <v>492</v>
      </c>
      <c r="P25" s="148">
        <v>488</v>
      </c>
      <c r="R25" s="145" t="s">
        <v>54</v>
      </c>
      <c r="S25" s="146">
        <v>-7</v>
      </c>
      <c r="T25" s="149">
        <v>-11.7</v>
      </c>
      <c r="U25" s="150">
        <v>0</v>
      </c>
      <c r="V25" s="149">
        <v>0</v>
      </c>
      <c r="W25" s="146">
        <v>-3</v>
      </c>
      <c r="X25" s="149">
        <v>-12.5</v>
      </c>
      <c r="Y25" s="150">
        <v>0</v>
      </c>
      <c r="Z25" s="149">
        <v>0</v>
      </c>
      <c r="AA25" s="146">
        <v>-6</v>
      </c>
      <c r="AB25" s="149">
        <v>-1.8</v>
      </c>
      <c r="AC25" s="150">
        <v>-3</v>
      </c>
      <c r="AD25" s="149">
        <v>-0.9</v>
      </c>
      <c r="AE25" s="146">
        <v>-23</v>
      </c>
      <c r="AF25" s="149">
        <v>-20.399999999999999</v>
      </c>
      <c r="AG25" s="150">
        <v>-1</v>
      </c>
      <c r="AH25" s="149">
        <v>-1.1000000000000001</v>
      </c>
      <c r="AI25" s="146">
        <v>-39</v>
      </c>
      <c r="AJ25" s="149">
        <v>-7.3</v>
      </c>
      <c r="AK25" s="150">
        <v>-4</v>
      </c>
      <c r="AL25" s="149">
        <v>-0.8</v>
      </c>
    </row>
    <row r="26" spans="1:38" x14ac:dyDescent="0.2">
      <c r="A26" s="136" t="s">
        <v>55</v>
      </c>
      <c r="B26" s="151">
        <v>206</v>
      </c>
      <c r="C26" s="152">
        <v>217</v>
      </c>
      <c r="D26" s="153">
        <v>207</v>
      </c>
      <c r="E26" s="151">
        <v>110</v>
      </c>
      <c r="F26" s="152">
        <v>120</v>
      </c>
      <c r="G26" s="153">
        <v>107</v>
      </c>
      <c r="H26" s="151">
        <v>667</v>
      </c>
      <c r="I26" s="152">
        <v>652</v>
      </c>
      <c r="J26" s="153">
        <v>623</v>
      </c>
      <c r="K26" s="151">
        <v>736</v>
      </c>
      <c r="L26" s="152">
        <v>743</v>
      </c>
      <c r="M26" s="153">
        <v>677</v>
      </c>
      <c r="N26" s="151">
        <v>1719</v>
      </c>
      <c r="O26" s="152">
        <v>1732</v>
      </c>
      <c r="P26" s="153">
        <v>1614</v>
      </c>
      <c r="R26" s="136" t="s">
        <v>55</v>
      </c>
      <c r="S26" s="151">
        <v>11</v>
      </c>
      <c r="T26" s="154">
        <v>5.3</v>
      </c>
      <c r="U26" s="155">
        <v>-10</v>
      </c>
      <c r="V26" s="154">
        <v>-4.5999999999999996</v>
      </c>
      <c r="W26" s="151">
        <v>10</v>
      </c>
      <c r="X26" s="154">
        <v>9.1</v>
      </c>
      <c r="Y26" s="155">
        <v>-13</v>
      </c>
      <c r="Z26" s="154">
        <v>-10.8</v>
      </c>
      <c r="AA26" s="151">
        <v>-15</v>
      </c>
      <c r="AB26" s="154">
        <v>-2.2000000000000002</v>
      </c>
      <c r="AC26" s="155">
        <v>-29</v>
      </c>
      <c r="AD26" s="154">
        <v>-4.4000000000000004</v>
      </c>
      <c r="AE26" s="151">
        <v>7</v>
      </c>
      <c r="AF26" s="154">
        <v>1</v>
      </c>
      <c r="AG26" s="155">
        <v>-66</v>
      </c>
      <c r="AH26" s="154">
        <v>-8.9</v>
      </c>
      <c r="AI26" s="151">
        <v>13</v>
      </c>
      <c r="AJ26" s="154">
        <v>0.8</v>
      </c>
      <c r="AK26" s="155">
        <v>-118</v>
      </c>
      <c r="AL26" s="154">
        <v>-6.8</v>
      </c>
    </row>
    <row r="27" spans="1:38" x14ac:dyDescent="0.2">
      <c r="A27" s="136" t="s">
        <v>56</v>
      </c>
      <c r="B27" s="151">
        <v>239</v>
      </c>
      <c r="C27" s="152">
        <v>210</v>
      </c>
      <c r="D27" s="153">
        <v>223</v>
      </c>
      <c r="E27" s="151">
        <v>134</v>
      </c>
      <c r="F27" s="152">
        <v>109</v>
      </c>
      <c r="G27" s="153">
        <v>124</v>
      </c>
      <c r="H27" s="151">
        <v>693</v>
      </c>
      <c r="I27" s="152">
        <v>686</v>
      </c>
      <c r="J27" s="153">
        <v>671</v>
      </c>
      <c r="K27" s="151">
        <v>777</v>
      </c>
      <c r="L27" s="152">
        <v>764</v>
      </c>
      <c r="M27" s="153">
        <v>765</v>
      </c>
      <c r="N27" s="151">
        <v>1843</v>
      </c>
      <c r="O27" s="152">
        <v>1769</v>
      </c>
      <c r="P27" s="153">
        <v>1783</v>
      </c>
      <c r="R27" s="136" t="s">
        <v>56</v>
      </c>
      <c r="S27" s="151">
        <v>-29</v>
      </c>
      <c r="T27" s="154">
        <v>-12.1</v>
      </c>
      <c r="U27" s="155">
        <v>13</v>
      </c>
      <c r="V27" s="154">
        <v>6.2</v>
      </c>
      <c r="W27" s="151">
        <v>-25</v>
      </c>
      <c r="X27" s="154">
        <v>-18.7</v>
      </c>
      <c r="Y27" s="155">
        <v>15</v>
      </c>
      <c r="Z27" s="154">
        <v>13.8</v>
      </c>
      <c r="AA27" s="151">
        <v>-7</v>
      </c>
      <c r="AB27" s="154">
        <v>-1</v>
      </c>
      <c r="AC27" s="155">
        <v>-15</v>
      </c>
      <c r="AD27" s="154">
        <v>-2.2000000000000002</v>
      </c>
      <c r="AE27" s="151">
        <v>-13</v>
      </c>
      <c r="AF27" s="154">
        <v>-1.7</v>
      </c>
      <c r="AG27" s="155">
        <v>1</v>
      </c>
      <c r="AH27" s="154">
        <v>0.1</v>
      </c>
      <c r="AI27" s="151">
        <v>-74</v>
      </c>
      <c r="AJ27" s="154">
        <v>-4</v>
      </c>
      <c r="AK27" s="155">
        <v>14</v>
      </c>
      <c r="AL27" s="154">
        <v>0.8</v>
      </c>
    </row>
    <row r="28" spans="1:38" x14ac:dyDescent="0.2">
      <c r="A28" s="136" t="s">
        <v>57</v>
      </c>
      <c r="B28" s="151">
        <v>229</v>
      </c>
      <c r="C28" s="152">
        <v>233</v>
      </c>
      <c r="D28" s="153">
        <v>217</v>
      </c>
      <c r="E28" s="151">
        <v>157</v>
      </c>
      <c r="F28" s="152">
        <v>133</v>
      </c>
      <c r="G28" s="153">
        <v>115</v>
      </c>
      <c r="H28" s="151">
        <v>716</v>
      </c>
      <c r="I28" s="152">
        <v>690</v>
      </c>
      <c r="J28" s="153">
        <v>695</v>
      </c>
      <c r="K28" s="151">
        <v>762</v>
      </c>
      <c r="L28" s="152">
        <v>787</v>
      </c>
      <c r="M28" s="153">
        <v>791</v>
      </c>
      <c r="N28" s="151">
        <v>1864</v>
      </c>
      <c r="O28" s="152">
        <v>1843</v>
      </c>
      <c r="P28" s="153">
        <v>1818</v>
      </c>
      <c r="R28" s="136" t="s">
        <v>57</v>
      </c>
      <c r="S28" s="151">
        <v>4</v>
      </c>
      <c r="T28" s="154">
        <v>1.7</v>
      </c>
      <c r="U28" s="155">
        <v>-16</v>
      </c>
      <c r="V28" s="154">
        <v>-6.9</v>
      </c>
      <c r="W28" s="151">
        <v>-24</v>
      </c>
      <c r="X28" s="154">
        <v>-15.3</v>
      </c>
      <c r="Y28" s="155">
        <v>-18</v>
      </c>
      <c r="Z28" s="154">
        <v>-13.5</v>
      </c>
      <c r="AA28" s="151">
        <v>-26</v>
      </c>
      <c r="AB28" s="154">
        <v>-3.6</v>
      </c>
      <c r="AC28" s="155">
        <v>5</v>
      </c>
      <c r="AD28" s="154">
        <v>0.7</v>
      </c>
      <c r="AE28" s="151">
        <v>25</v>
      </c>
      <c r="AF28" s="154">
        <v>3.3</v>
      </c>
      <c r="AG28" s="155">
        <v>4</v>
      </c>
      <c r="AH28" s="154">
        <v>0.5</v>
      </c>
      <c r="AI28" s="151">
        <v>-21</v>
      </c>
      <c r="AJ28" s="154">
        <v>-1.1000000000000001</v>
      </c>
      <c r="AK28" s="155">
        <v>-25</v>
      </c>
      <c r="AL28" s="154">
        <v>-1.4</v>
      </c>
    </row>
    <row r="29" spans="1:38" x14ac:dyDescent="0.2">
      <c r="A29" s="156" t="s">
        <v>58</v>
      </c>
      <c r="B29" s="157">
        <v>734</v>
      </c>
      <c r="C29" s="158">
        <v>713</v>
      </c>
      <c r="D29" s="159">
        <v>700</v>
      </c>
      <c r="E29" s="157">
        <v>425</v>
      </c>
      <c r="F29" s="158">
        <v>383</v>
      </c>
      <c r="G29" s="159">
        <v>367</v>
      </c>
      <c r="H29" s="157">
        <v>2410</v>
      </c>
      <c r="I29" s="158">
        <v>2356</v>
      </c>
      <c r="J29" s="159">
        <v>2314</v>
      </c>
      <c r="K29" s="157">
        <v>2388</v>
      </c>
      <c r="L29" s="158">
        <v>2384</v>
      </c>
      <c r="M29" s="159">
        <v>2322</v>
      </c>
      <c r="N29" s="157">
        <v>5957</v>
      </c>
      <c r="O29" s="158">
        <v>5836</v>
      </c>
      <c r="P29" s="159">
        <v>5703</v>
      </c>
      <c r="R29" s="156" t="s">
        <v>58</v>
      </c>
      <c r="S29" s="160">
        <v>-21</v>
      </c>
      <c r="T29" s="161">
        <v>-2.9</v>
      </c>
      <c r="U29" s="162">
        <v>-13</v>
      </c>
      <c r="V29" s="161">
        <v>-1.8</v>
      </c>
      <c r="W29" s="160">
        <v>-42</v>
      </c>
      <c r="X29" s="161">
        <v>-9.9</v>
      </c>
      <c r="Y29" s="162">
        <v>-16</v>
      </c>
      <c r="Z29" s="161">
        <v>-4.2</v>
      </c>
      <c r="AA29" s="160">
        <v>-54</v>
      </c>
      <c r="AB29" s="161">
        <v>-2.2000000000000002</v>
      </c>
      <c r="AC29" s="162">
        <v>-42</v>
      </c>
      <c r="AD29" s="161">
        <v>-1.8</v>
      </c>
      <c r="AE29" s="160">
        <v>-4</v>
      </c>
      <c r="AF29" s="161">
        <v>-0.2</v>
      </c>
      <c r="AG29" s="162">
        <v>-62</v>
      </c>
      <c r="AH29" s="161">
        <v>-2.6</v>
      </c>
      <c r="AI29" s="160">
        <v>-121</v>
      </c>
      <c r="AJ29" s="161">
        <v>-2</v>
      </c>
      <c r="AK29" s="162">
        <v>-133</v>
      </c>
      <c r="AL29" s="161">
        <v>-2.2999999999999998</v>
      </c>
    </row>
    <row r="30" spans="1:38" x14ac:dyDescent="0.2">
      <c r="A30" s="136" t="s">
        <v>33</v>
      </c>
      <c r="B30" s="151">
        <v>236</v>
      </c>
      <c r="C30" s="152">
        <v>269</v>
      </c>
      <c r="D30" s="153">
        <v>266</v>
      </c>
      <c r="E30" s="151">
        <v>133</v>
      </c>
      <c r="F30" s="152">
        <v>148</v>
      </c>
      <c r="G30" s="153">
        <v>136</v>
      </c>
      <c r="H30" s="151">
        <v>747</v>
      </c>
      <c r="I30" s="152">
        <v>765</v>
      </c>
      <c r="J30" s="153">
        <v>733</v>
      </c>
      <c r="K30" s="151">
        <v>845</v>
      </c>
      <c r="L30" s="152">
        <v>848</v>
      </c>
      <c r="M30" s="153">
        <v>861</v>
      </c>
      <c r="N30" s="151">
        <v>1961</v>
      </c>
      <c r="O30" s="152">
        <v>2030</v>
      </c>
      <c r="P30" s="153">
        <v>1996</v>
      </c>
      <c r="R30" s="136" t="s">
        <v>33</v>
      </c>
      <c r="S30" s="151">
        <v>33</v>
      </c>
      <c r="T30" s="154">
        <v>14</v>
      </c>
      <c r="U30" s="155">
        <v>-3</v>
      </c>
      <c r="V30" s="154">
        <v>-1.1000000000000001</v>
      </c>
      <c r="W30" s="151">
        <v>15</v>
      </c>
      <c r="X30" s="154">
        <v>11.3</v>
      </c>
      <c r="Y30" s="155">
        <v>-12</v>
      </c>
      <c r="Z30" s="154">
        <v>-8.1</v>
      </c>
      <c r="AA30" s="151">
        <v>18</v>
      </c>
      <c r="AB30" s="154">
        <v>2.4</v>
      </c>
      <c r="AC30" s="155">
        <v>-32</v>
      </c>
      <c r="AD30" s="154">
        <v>-4.2</v>
      </c>
      <c r="AE30" s="151">
        <v>3</v>
      </c>
      <c r="AF30" s="154">
        <v>0.4</v>
      </c>
      <c r="AG30" s="155">
        <v>13</v>
      </c>
      <c r="AH30" s="154">
        <v>1.5</v>
      </c>
      <c r="AI30" s="151">
        <v>69</v>
      </c>
      <c r="AJ30" s="154">
        <v>3.5</v>
      </c>
      <c r="AK30" s="155">
        <v>-34</v>
      </c>
      <c r="AL30" s="154">
        <v>-1.7</v>
      </c>
    </row>
    <row r="31" spans="1:38" x14ac:dyDescent="0.2">
      <c r="A31" s="136" t="s">
        <v>29</v>
      </c>
      <c r="B31" s="151">
        <v>271</v>
      </c>
      <c r="C31" s="152">
        <v>243</v>
      </c>
      <c r="D31" s="153">
        <v>277</v>
      </c>
      <c r="E31" s="151">
        <v>138</v>
      </c>
      <c r="F31" s="152">
        <v>144</v>
      </c>
      <c r="G31" s="153">
        <v>153</v>
      </c>
      <c r="H31" s="151">
        <v>728</v>
      </c>
      <c r="I31" s="152">
        <v>762</v>
      </c>
      <c r="J31" s="153">
        <v>780</v>
      </c>
      <c r="K31" s="151">
        <v>867</v>
      </c>
      <c r="L31" s="152">
        <v>850</v>
      </c>
      <c r="M31" s="153">
        <v>853</v>
      </c>
      <c r="N31" s="151">
        <v>2004</v>
      </c>
      <c r="O31" s="152">
        <v>1999</v>
      </c>
      <c r="P31" s="153">
        <v>2063</v>
      </c>
      <c r="R31" s="136" t="s">
        <v>29</v>
      </c>
      <c r="S31" s="151">
        <v>-28</v>
      </c>
      <c r="T31" s="154">
        <v>-10.3</v>
      </c>
      <c r="U31" s="155">
        <v>34</v>
      </c>
      <c r="V31" s="154">
        <v>14</v>
      </c>
      <c r="W31" s="151">
        <v>6</v>
      </c>
      <c r="X31" s="154">
        <v>4.3</v>
      </c>
      <c r="Y31" s="155">
        <v>9</v>
      </c>
      <c r="Z31" s="154">
        <v>6.2</v>
      </c>
      <c r="AA31" s="151">
        <v>34</v>
      </c>
      <c r="AB31" s="154">
        <v>4.7</v>
      </c>
      <c r="AC31" s="155">
        <v>18</v>
      </c>
      <c r="AD31" s="154">
        <v>2.4</v>
      </c>
      <c r="AE31" s="151">
        <v>-17</v>
      </c>
      <c r="AF31" s="154">
        <v>-2</v>
      </c>
      <c r="AG31" s="155">
        <v>3</v>
      </c>
      <c r="AH31" s="154">
        <v>0.4</v>
      </c>
      <c r="AI31" s="151">
        <v>-5</v>
      </c>
      <c r="AJ31" s="154">
        <v>-0.2</v>
      </c>
      <c r="AK31" s="155">
        <v>64</v>
      </c>
      <c r="AL31" s="154">
        <v>3.2</v>
      </c>
    </row>
    <row r="32" spans="1:38" x14ac:dyDescent="0.2">
      <c r="A32" s="136" t="s">
        <v>30</v>
      </c>
      <c r="B32" s="151">
        <v>316</v>
      </c>
      <c r="C32" s="152">
        <v>268</v>
      </c>
      <c r="D32" s="153">
        <v>240</v>
      </c>
      <c r="E32" s="151">
        <v>121</v>
      </c>
      <c r="F32" s="152">
        <v>136</v>
      </c>
      <c r="G32" s="153">
        <v>142</v>
      </c>
      <c r="H32" s="151">
        <v>757</v>
      </c>
      <c r="I32" s="152">
        <v>728</v>
      </c>
      <c r="J32" s="153">
        <v>762</v>
      </c>
      <c r="K32" s="151">
        <v>863</v>
      </c>
      <c r="L32" s="152">
        <v>890</v>
      </c>
      <c r="M32" s="153">
        <v>873</v>
      </c>
      <c r="N32" s="151">
        <v>2057</v>
      </c>
      <c r="O32" s="152">
        <v>2022</v>
      </c>
      <c r="P32" s="153">
        <v>2017</v>
      </c>
      <c r="R32" s="136" t="s">
        <v>30</v>
      </c>
      <c r="S32" s="151">
        <v>-48</v>
      </c>
      <c r="T32" s="154">
        <v>-15.2</v>
      </c>
      <c r="U32" s="155">
        <v>-28</v>
      </c>
      <c r="V32" s="154">
        <v>-10.4</v>
      </c>
      <c r="W32" s="151">
        <v>15</v>
      </c>
      <c r="X32" s="154">
        <v>12.4</v>
      </c>
      <c r="Y32" s="155">
        <v>6</v>
      </c>
      <c r="Z32" s="154">
        <v>4.4000000000000004</v>
      </c>
      <c r="AA32" s="151">
        <v>-29</v>
      </c>
      <c r="AB32" s="154">
        <v>-3.8</v>
      </c>
      <c r="AC32" s="155">
        <v>34</v>
      </c>
      <c r="AD32" s="154">
        <v>4.7</v>
      </c>
      <c r="AE32" s="151">
        <v>27</v>
      </c>
      <c r="AF32" s="154">
        <v>3.1</v>
      </c>
      <c r="AG32" s="155">
        <v>-17</v>
      </c>
      <c r="AH32" s="154">
        <v>-1.9</v>
      </c>
      <c r="AI32" s="151">
        <v>-35</v>
      </c>
      <c r="AJ32" s="154">
        <v>-1.7</v>
      </c>
      <c r="AK32" s="155">
        <v>-5</v>
      </c>
      <c r="AL32" s="154">
        <v>-0.2</v>
      </c>
    </row>
    <row r="33" spans="1:38" x14ac:dyDescent="0.2">
      <c r="A33" s="136" t="s">
        <v>31</v>
      </c>
      <c r="B33" s="151">
        <v>288</v>
      </c>
      <c r="C33" s="152">
        <v>318</v>
      </c>
      <c r="D33" s="153">
        <v>270</v>
      </c>
      <c r="E33" s="151">
        <v>165</v>
      </c>
      <c r="F33" s="152">
        <v>119</v>
      </c>
      <c r="G33" s="153">
        <v>134</v>
      </c>
      <c r="H33" s="151">
        <v>844</v>
      </c>
      <c r="I33" s="152">
        <v>760</v>
      </c>
      <c r="J33" s="153">
        <v>731</v>
      </c>
      <c r="K33" s="151">
        <v>977</v>
      </c>
      <c r="L33" s="152">
        <v>899</v>
      </c>
      <c r="M33" s="153">
        <v>927</v>
      </c>
      <c r="N33" s="151">
        <v>2274</v>
      </c>
      <c r="O33" s="152">
        <v>2096</v>
      </c>
      <c r="P33" s="153">
        <v>2062</v>
      </c>
      <c r="R33" s="136" t="s">
        <v>31</v>
      </c>
      <c r="S33" s="151">
        <v>30</v>
      </c>
      <c r="T33" s="154">
        <v>10.4</v>
      </c>
      <c r="U33" s="155">
        <v>-48</v>
      </c>
      <c r="V33" s="154">
        <v>-15.1</v>
      </c>
      <c r="W33" s="151">
        <v>-46</v>
      </c>
      <c r="X33" s="154">
        <v>-27.9</v>
      </c>
      <c r="Y33" s="155">
        <v>15</v>
      </c>
      <c r="Z33" s="154">
        <v>12.6</v>
      </c>
      <c r="AA33" s="151">
        <v>-84</v>
      </c>
      <c r="AB33" s="154">
        <v>-10</v>
      </c>
      <c r="AC33" s="155">
        <v>-29</v>
      </c>
      <c r="AD33" s="154">
        <v>-3.8</v>
      </c>
      <c r="AE33" s="151">
        <v>-78</v>
      </c>
      <c r="AF33" s="154">
        <v>-8</v>
      </c>
      <c r="AG33" s="155">
        <v>28</v>
      </c>
      <c r="AH33" s="154">
        <v>3.1</v>
      </c>
      <c r="AI33" s="151">
        <v>-178</v>
      </c>
      <c r="AJ33" s="154">
        <v>-7.8</v>
      </c>
      <c r="AK33" s="155">
        <v>-34</v>
      </c>
      <c r="AL33" s="154">
        <v>-1.6</v>
      </c>
    </row>
    <row r="34" spans="1:38" x14ac:dyDescent="0.2">
      <c r="A34" s="136" t="s">
        <v>32</v>
      </c>
      <c r="B34" s="151">
        <v>371</v>
      </c>
      <c r="C34" s="152">
        <v>305</v>
      </c>
      <c r="D34" s="153">
        <v>337</v>
      </c>
      <c r="E34" s="151">
        <v>167</v>
      </c>
      <c r="F34" s="152">
        <v>163</v>
      </c>
      <c r="G34" s="153">
        <v>118</v>
      </c>
      <c r="H34" s="151">
        <v>858</v>
      </c>
      <c r="I34" s="152">
        <v>862</v>
      </c>
      <c r="J34" s="153">
        <v>776</v>
      </c>
      <c r="K34" s="151">
        <v>991</v>
      </c>
      <c r="L34" s="152">
        <v>1027</v>
      </c>
      <c r="M34" s="153">
        <v>945</v>
      </c>
      <c r="N34" s="151">
        <v>2387</v>
      </c>
      <c r="O34" s="152">
        <v>2357</v>
      </c>
      <c r="P34" s="153">
        <v>2176</v>
      </c>
      <c r="R34" s="136" t="s">
        <v>32</v>
      </c>
      <c r="S34" s="151">
        <v>-66</v>
      </c>
      <c r="T34" s="154">
        <v>-17.8</v>
      </c>
      <c r="U34" s="155">
        <v>32</v>
      </c>
      <c r="V34" s="154">
        <v>10.5</v>
      </c>
      <c r="W34" s="151">
        <v>-4</v>
      </c>
      <c r="X34" s="154">
        <v>-2.4</v>
      </c>
      <c r="Y34" s="155">
        <v>-45</v>
      </c>
      <c r="Z34" s="154">
        <v>-27.6</v>
      </c>
      <c r="AA34" s="151">
        <v>4</v>
      </c>
      <c r="AB34" s="154">
        <v>0.5</v>
      </c>
      <c r="AC34" s="155">
        <v>-86</v>
      </c>
      <c r="AD34" s="154">
        <v>-10</v>
      </c>
      <c r="AE34" s="151">
        <v>36</v>
      </c>
      <c r="AF34" s="154">
        <v>3.6</v>
      </c>
      <c r="AG34" s="155">
        <v>-82</v>
      </c>
      <c r="AH34" s="154">
        <v>-8</v>
      </c>
      <c r="AI34" s="151">
        <v>-30</v>
      </c>
      <c r="AJ34" s="154">
        <v>-1.3</v>
      </c>
      <c r="AK34" s="155">
        <v>-181</v>
      </c>
      <c r="AL34" s="154">
        <v>-7.7</v>
      </c>
    </row>
    <row r="35" spans="1:38" x14ac:dyDescent="0.2">
      <c r="A35" s="156" t="s">
        <v>59</v>
      </c>
      <c r="B35" s="157">
        <v>1482</v>
      </c>
      <c r="C35" s="158">
        <v>1403</v>
      </c>
      <c r="D35" s="159">
        <v>1390</v>
      </c>
      <c r="E35" s="157">
        <v>724</v>
      </c>
      <c r="F35" s="158">
        <v>710</v>
      </c>
      <c r="G35" s="159">
        <v>683</v>
      </c>
      <c r="H35" s="157">
        <v>3934</v>
      </c>
      <c r="I35" s="158">
        <v>3877</v>
      </c>
      <c r="J35" s="159">
        <v>3782</v>
      </c>
      <c r="K35" s="157">
        <v>4543</v>
      </c>
      <c r="L35" s="158">
        <v>4514</v>
      </c>
      <c r="M35" s="159">
        <v>4459</v>
      </c>
      <c r="N35" s="157">
        <v>10683</v>
      </c>
      <c r="O35" s="158">
        <v>10504</v>
      </c>
      <c r="P35" s="159">
        <v>10314</v>
      </c>
      <c r="R35" s="156" t="s">
        <v>59</v>
      </c>
      <c r="S35" s="157">
        <v>-79</v>
      </c>
      <c r="T35" s="161">
        <v>-5.3</v>
      </c>
      <c r="U35" s="163">
        <v>-13</v>
      </c>
      <c r="V35" s="161">
        <v>-0.9</v>
      </c>
      <c r="W35" s="157">
        <v>-14</v>
      </c>
      <c r="X35" s="161">
        <v>-1.9</v>
      </c>
      <c r="Y35" s="163">
        <v>-27</v>
      </c>
      <c r="Z35" s="161">
        <v>-3.8</v>
      </c>
      <c r="AA35" s="157">
        <v>-57</v>
      </c>
      <c r="AB35" s="161">
        <v>-1.4</v>
      </c>
      <c r="AC35" s="163">
        <v>-95</v>
      </c>
      <c r="AD35" s="161">
        <v>-2.5</v>
      </c>
      <c r="AE35" s="157">
        <v>-29</v>
      </c>
      <c r="AF35" s="161">
        <v>-0.6</v>
      </c>
      <c r="AG35" s="163">
        <v>-55</v>
      </c>
      <c r="AH35" s="161">
        <v>-1.2</v>
      </c>
      <c r="AI35" s="157">
        <v>-179</v>
      </c>
      <c r="AJ35" s="161">
        <v>-1.7</v>
      </c>
      <c r="AK35" s="163">
        <v>-190</v>
      </c>
      <c r="AL35" s="161">
        <v>-1.8</v>
      </c>
    </row>
    <row r="36" spans="1:38" x14ac:dyDescent="0.2">
      <c r="A36" s="126" t="s">
        <v>60</v>
      </c>
      <c r="B36" s="127">
        <v>8</v>
      </c>
      <c r="C36" s="128">
        <v>11</v>
      </c>
      <c r="D36" s="129">
        <v>15</v>
      </c>
      <c r="E36" s="127">
        <v>8</v>
      </c>
      <c r="F36" s="128">
        <v>7</v>
      </c>
      <c r="G36" s="129">
        <v>6</v>
      </c>
      <c r="H36" s="127">
        <v>43</v>
      </c>
      <c r="I36" s="128">
        <v>44</v>
      </c>
      <c r="J36" s="129">
        <v>45</v>
      </c>
      <c r="K36" s="127">
        <v>19</v>
      </c>
      <c r="L36" s="128">
        <v>19</v>
      </c>
      <c r="M36" s="129">
        <v>19</v>
      </c>
      <c r="N36" s="127">
        <v>78</v>
      </c>
      <c r="O36" s="128">
        <v>81</v>
      </c>
      <c r="P36" s="129">
        <v>85</v>
      </c>
      <c r="R36" s="126" t="s">
        <v>60</v>
      </c>
      <c r="S36" s="127">
        <v>3</v>
      </c>
      <c r="T36" s="130">
        <v>37.5</v>
      </c>
      <c r="U36" s="131">
        <v>4</v>
      </c>
      <c r="V36" s="130">
        <v>36.4</v>
      </c>
      <c r="W36" s="127">
        <v>-1</v>
      </c>
      <c r="X36" s="130">
        <v>-12.5</v>
      </c>
      <c r="Y36" s="131">
        <v>-1</v>
      </c>
      <c r="Z36" s="130">
        <v>-14.3</v>
      </c>
      <c r="AA36" s="127">
        <v>1</v>
      </c>
      <c r="AB36" s="130">
        <v>2.2999999999999998</v>
      </c>
      <c r="AC36" s="131">
        <v>1</v>
      </c>
      <c r="AD36" s="130">
        <v>2.2999999999999998</v>
      </c>
      <c r="AE36" s="127">
        <v>0</v>
      </c>
      <c r="AF36" s="130">
        <v>0</v>
      </c>
      <c r="AG36" s="131">
        <v>0</v>
      </c>
      <c r="AH36" s="130">
        <v>0</v>
      </c>
      <c r="AI36" s="127">
        <v>3</v>
      </c>
      <c r="AJ36" s="130">
        <v>3.8</v>
      </c>
      <c r="AK36" s="131">
        <v>4</v>
      </c>
      <c r="AL36" s="130">
        <v>4.9000000000000004</v>
      </c>
    </row>
    <row r="37" spans="1:38" x14ac:dyDescent="0.2">
      <c r="A37" s="138" t="s">
        <v>82</v>
      </c>
      <c r="B37" s="164">
        <v>0</v>
      </c>
      <c r="C37" s="165">
        <v>0</v>
      </c>
      <c r="D37" s="166">
        <v>0</v>
      </c>
      <c r="E37" s="164">
        <v>0</v>
      </c>
      <c r="F37" s="165">
        <v>0</v>
      </c>
      <c r="G37" s="166">
        <v>0</v>
      </c>
      <c r="H37" s="164">
        <v>0</v>
      </c>
      <c r="I37" s="165">
        <v>0</v>
      </c>
      <c r="J37" s="166">
        <v>0</v>
      </c>
      <c r="K37" s="164">
        <v>0</v>
      </c>
      <c r="L37" s="165">
        <v>0</v>
      </c>
      <c r="M37" s="166">
        <v>0</v>
      </c>
      <c r="N37" s="164">
        <v>0</v>
      </c>
      <c r="O37" s="165">
        <v>0</v>
      </c>
      <c r="P37" s="166">
        <v>0</v>
      </c>
      <c r="R37" s="138" t="s">
        <v>82</v>
      </c>
      <c r="S37" s="164">
        <v>0</v>
      </c>
      <c r="T37" s="167"/>
      <c r="U37" s="168">
        <v>0</v>
      </c>
      <c r="V37" s="167"/>
      <c r="W37" s="164">
        <v>0</v>
      </c>
      <c r="X37" s="167"/>
      <c r="Y37" s="168">
        <v>0</v>
      </c>
      <c r="Z37" s="167"/>
      <c r="AA37" s="164">
        <v>0</v>
      </c>
      <c r="AB37" s="167"/>
      <c r="AC37" s="168">
        <v>0</v>
      </c>
      <c r="AD37" s="167"/>
      <c r="AE37" s="164">
        <v>0</v>
      </c>
      <c r="AF37" s="167"/>
      <c r="AG37" s="168">
        <v>0</v>
      </c>
      <c r="AH37" s="167"/>
      <c r="AI37" s="164">
        <v>0</v>
      </c>
      <c r="AJ37" s="167"/>
      <c r="AK37" s="168">
        <v>0</v>
      </c>
      <c r="AL37" s="167"/>
    </row>
    <row r="38" spans="1:38" x14ac:dyDescent="0.2">
      <c r="A38" s="169" t="s">
        <v>61</v>
      </c>
      <c r="B38" s="170">
        <v>2224</v>
      </c>
      <c r="C38" s="171">
        <v>2127</v>
      </c>
      <c r="D38" s="172">
        <v>2105</v>
      </c>
      <c r="E38" s="170">
        <v>1157</v>
      </c>
      <c r="F38" s="171">
        <v>1100</v>
      </c>
      <c r="G38" s="172">
        <v>1056</v>
      </c>
      <c r="H38" s="170">
        <v>6387</v>
      </c>
      <c r="I38" s="171">
        <v>6277</v>
      </c>
      <c r="J38" s="172">
        <v>6141</v>
      </c>
      <c r="K38" s="170">
        <v>6950</v>
      </c>
      <c r="L38" s="171">
        <v>6917</v>
      </c>
      <c r="M38" s="172">
        <v>6800</v>
      </c>
      <c r="N38" s="170">
        <v>16718</v>
      </c>
      <c r="O38" s="171">
        <v>16421</v>
      </c>
      <c r="P38" s="172">
        <v>16102</v>
      </c>
      <c r="R38" s="169" t="s">
        <v>61</v>
      </c>
      <c r="S38" s="170">
        <v>-97</v>
      </c>
      <c r="T38" s="173">
        <v>-4.4000000000000004</v>
      </c>
      <c r="U38" s="174">
        <v>-22</v>
      </c>
      <c r="V38" s="173">
        <v>-1</v>
      </c>
      <c r="W38" s="170">
        <v>-57</v>
      </c>
      <c r="X38" s="173">
        <v>-4.9000000000000004</v>
      </c>
      <c r="Y38" s="174">
        <v>-44</v>
      </c>
      <c r="Z38" s="173">
        <v>-4</v>
      </c>
      <c r="AA38" s="170">
        <v>-110</v>
      </c>
      <c r="AB38" s="173">
        <v>-1.7</v>
      </c>
      <c r="AC38" s="174">
        <v>-136</v>
      </c>
      <c r="AD38" s="173">
        <v>-2.2000000000000002</v>
      </c>
      <c r="AE38" s="170">
        <v>-33</v>
      </c>
      <c r="AF38" s="173">
        <v>-0.5</v>
      </c>
      <c r="AG38" s="174">
        <v>-117</v>
      </c>
      <c r="AH38" s="173">
        <v>-1.7</v>
      </c>
      <c r="AI38" s="170">
        <v>-297</v>
      </c>
      <c r="AJ38" s="173">
        <v>-1.8</v>
      </c>
      <c r="AK38" s="174">
        <v>-319</v>
      </c>
      <c r="AL38" s="173">
        <v>-1.9</v>
      </c>
    </row>
    <row r="40" spans="1:38" ht="12.75" customHeight="1" x14ac:dyDescent="0.2">
      <c r="A40" s="197" t="s">
        <v>63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R40" s="197" t="s">
        <v>67</v>
      </c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</row>
    <row r="41" spans="1:38" x14ac:dyDescent="0.2">
      <c r="A41" s="134"/>
      <c r="B41" s="203" t="str">
        <f>B22</f>
        <v>Allier</v>
      </c>
      <c r="C41" s="203"/>
      <c r="D41" s="203"/>
      <c r="E41" s="203" t="str">
        <f>E22</f>
        <v>Cantal</v>
      </c>
      <c r="F41" s="203"/>
      <c r="G41" s="203"/>
      <c r="H41" s="203" t="str">
        <f>H22</f>
        <v>Haute-Loire</v>
      </c>
      <c r="I41" s="203"/>
      <c r="J41" s="203"/>
      <c r="K41" s="203" t="str">
        <f>K22</f>
        <v>Puy-de-Dôme</v>
      </c>
      <c r="L41" s="203"/>
      <c r="M41" s="203"/>
      <c r="N41" s="203" t="str">
        <f>N22</f>
        <v>Académie</v>
      </c>
      <c r="O41" s="203"/>
      <c r="P41" s="203"/>
      <c r="Q41" s="135"/>
      <c r="R41" s="134"/>
      <c r="S41" s="203" t="str">
        <f>S22</f>
        <v>Allier</v>
      </c>
      <c r="T41" s="203"/>
      <c r="U41" s="203"/>
      <c r="V41" s="203"/>
      <c r="W41" s="203" t="str">
        <f>W22</f>
        <v>Cantal</v>
      </c>
      <c r="X41" s="203"/>
      <c r="Y41" s="203"/>
      <c r="Z41" s="203"/>
      <c r="AA41" s="203" t="str">
        <f>AA22</f>
        <v>Haute-Loire</v>
      </c>
      <c r="AB41" s="203"/>
      <c r="AC41" s="203"/>
      <c r="AD41" s="203"/>
      <c r="AE41" s="203" t="str">
        <f>AE22</f>
        <v>Puy-de-Dôme</v>
      </c>
      <c r="AF41" s="203"/>
      <c r="AG41" s="203"/>
      <c r="AH41" s="203"/>
      <c r="AI41" s="203" t="str">
        <f>AI22</f>
        <v>Académie</v>
      </c>
      <c r="AJ41" s="203"/>
      <c r="AK41" s="203"/>
      <c r="AL41" s="203"/>
    </row>
    <row r="42" spans="1:38" ht="24" customHeight="1" x14ac:dyDescent="0.2">
      <c r="A42" s="136"/>
      <c r="B42" s="207" t="str">
        <f>+$B$4</f>
        <v>Constat</v>
      </c>
      <c r="C42" s="208"/>
      <c r="D42" s="137" t="str">
        <f>$D$4</f>
        <v>Prévision</v>
      </c>
      <c r="E42" s="207" t="str">
        <f>+$B$4</f>
        <v>Constat</v>
      </c>
      <c r="F42" s="208"/>
      <c r="G42" s="137" t="str">
        <f>$D$4</f>
        <v>Prévision</v>
      </c>
      <c r="H42" s="207" t="str">
        <f>+$B$4</f>
        <v>Constat</v>
      </c>
      <c r="I42" s="208"/>
      <c r="J42" s="137" t="str">
        <f>$D$4</f>
        <v>Prévision</v>
      </c>
      <c r="K42" s="207" t="str">
        <f>+$B$4</f>
        <v>Constat</v>
      </c>
      <c r="L42" s="208"/>
      <c r="M42" s="137" t="str">
        <f>$D$4</f>
        <v>Prévision</v>
      </c>
      <c r="N42" s="207" t="str">
        <f>+$B$4</f>
        <v>Constat</v>
      </c>
      <c r="O42" s="208"/>
      <c r="P42" s="137" t="str">
        <f>$D$4</f>
        <v>Prévision</v>
      </c>
      <c r="R42" s="136"/>
      <c r="S42" s="206" t="str">
        <f>CONCATENATE("Constat ",$B$5,CHAR(10),"Constat ",$C$5)</f>
        <v>Constat 2024
Constat 2025</v>
      </c>
      <c r="T42" s="204"/>
      <c r="U42" s="204" t="str">
        <f>CONCATENATE("Constat ",$C$5,CHAR(10),"Prévision ",$D$5)</f>
        <v>Constat 2025
Prévision 2026</v>
      </c>
      <c r="V42" s="205"/>
      <c r="W42" s="206" t="str">
        <f>CONCATENATE("Constat ",$B$5,CHAR(10),"Constat ",$C$5)</f>
        <v>Constat 2024
Constat 2025</v>
      </c>
      <c r="X42" s="204"/>
      <c r="Y42" s="204" t="str">
        <f>CONCATENATE("Constat ",$C$5,CHAR(10),"Prévision ",$D$5)</f>
        <v>Constat 2025
Prévision 2026</v>
      </c>
      <c r="Z42" s="205"/>
      <c r="AA42" s="206" t="str">
        <f>CONCATENATE("Constat ",$B$5,CHAR(10),"Constat ",$C$5)</f>
        <v>Constat 2024
Constat 2025</v>
      </c>
      <c r="AB42" s="204"/>
      <c r="AC42" s="204" t="str">
        <f>CONCATENATE("Constat ",$C$5,CHAR(10),"Prévision ",$D$5)</f>
        <v>Constat 2025
Prévision 2026</v>
      </c>
      <c r="AD42" s="205"/>
      <c r="AE42" s="206" t="str">
        <f>CONCATENATE("Constat ",$B$5,CHAR(10),"Constat ",$C$5)</f>
        <v>Constat 2024
Constat 2025</v>
      </c>
      <c r="AF42" s="204"/>
      <c r="AG42" s="204" t="str">
        <f>CONCATENATE("Constat ",$C$5,CHAR(10),"Prévision ",$D$5)</f>
        <v>Constat 2025
Prévision 2026</v>
      </c>
      <c r="AH42" s="205"/>
      <c r="AI42" s="206" t="str">
        <f>CONCATENATE("Constat ",$B$5,CHAR(10),"Constat ",$C$5)</f>
        <v>Constat 2024
Constat 2025</v>
      </c>
      <c r="AJ42" s="204"/>
      <c r="AK42" s="204" t="str">
        <f>CONCATENATE("Constat ",$C$5,CHAR(10),"Prévision ",$D$5)</f>
        <v>Constat 2025
Prévision 2026</v>
      </c>
      <c r="AL42" s="205"/>
    </row>
    <row r="43" spans="1:38" x14ac:dyDescent="0.2">
      <c r="A43" s="138" t="s">
        <v>51</v>
      </c>
      <c r="B43" s="139">
        <f>$C$5-1</f>
        <v>2024</v>
      </c>
      <c r="C43" s="140">
        <f>$C$5</f>
        <v>2025</v>
      </c>
      <c r="D43" s="141">
        <f>$C$5+1</f>
        <v>2026</v>
      </c>
      <c r="E43" s="139">
        <f>$C$5-1</f>
        <v>2024</v>
      </c>
      <c r="F43" s="140">
        <f>$C$5</f>
        <v>2025</v>
      </c>
      <c r="G43" s="141">
        <f>$C$5+1</f>
        <v>2026</v>
      </c>
      <c r="H43" s="139">
        <f>$C$5-1</f>
        <v>2024</v>
      </c>
      <c r="I43" s="140">
        <f>$C$5</f>
        <v>2025</v>
      </c>
      <c r="J43" s="141">
        <f>$C$5+1</f>
        <v>2026</v>
      </c>
      <c r="K43" s="139">
        <f>$C$5-1</f>
        <v>2024</v>
      </c>
      <c r="L43" s="140">
        <f>$C$5</f>
        <v>2025</v>
      </c>
      <c r="M43" s="141">
        <f>$C$5+1</f>
        <v>2026</v>
      </c>
      <c r="N43" s="139">
        <f>$C$5-1</f>
        <v>2024</v>
      </c>
      <c r="O43" s="140">
        <f>$C$5</f>
        <v>2025</v>
      </c>
      <c r="P43" s="141">
        <f>$C$5+1</f>
        <v>2026</v>
      </c>
      <c r="R43" s="138" t="s">
        <v>51</v>
      </c>
      <c r="S43" s="139" t="s">
        <v>52</v>
      </c>
      <c r="T43" s="142" t="s">
        <v>53</v>
      </c>
      <c r="U43" s="143" t="s">
        <v>52</v>
      </c>
      <c r="V43" s="144" t="s">
        <v>53</v>
      </c>
      <c r="W43" s="139" t="str">
        <f>+S43</f>
        <v>Eff.</v>
      </c>
      <c r="X43" s="142" t="str">
        <f>+T43</f>
        <v>%</v>
      </c>
      <c r="Y43" s="143" t="s">
        <v>52</v>
      </c>
      <c r="Z43" s="144" t="s">
        <v>53</v>
      </c>
      <c r="AA43" s="139" t="str">
        <f>+W43</f>
        <v>Eff.</v>
      </c>
      <c r="AB43" s="142" t="str">
        <f>+X43</f>
        <v>%</v>
      </c>
      <c r="AC43" s="143" t="s">
        <v>52</v>
      </c>
      <c r="AD43" s="144" t="s">
        <v>53</v>
      </c>
      <c r="AE43" s="139" t="str">
        <f>+AA43</f>
        <v>Eff.</v>
      </c>
      <c r="AF43" s="142" t="str">
        <f>+AB43</f>
        <v>%</v>
      </c>
      <c r="AG43" s="143" t="s">
        <v>52</v>
      </c>
      <c r="AH43" s="144" t="s">
        <v>53</v>
      </c>
      <c r="AI43" s="139" t="str">
        <f>+AE43</f>
        <v>Eff.</v>
      </c>
      <c r="AJ43" s="142" t="str">
        <f>+AF43</f>
        <v>%</v>
      </c>
      <c r="AK43" s="143" t="s">
        <v>52</v>
      </c>
      <c r="AL43" s="144" t="s">
        <v>53</v>
      </c>
    </row>
    <row r="44" spans="1:38" x14ac:dyDescent="0.2">
      <c r="A44" s="145" t="s">
        <v>54</v>
      </c>
      <c r="B44" s="146">
        <v>342</v>
      </c>
      <c r="C44" s="147">
        <v>296</v>
      </c>
      <c r="D44" s="148">
        <v>297</v>
      </c>
      <c r="E44" s="146">
        <v>104</v>
      </c>
      <c r="F44" s="147">
        <v>77</v>
      </c>
      <c r="G44" s="148">
        <v>78</v>
      </c>
      <c r="H44" s="146">
        <v>790</v>
      </c>
      <c r="I44" s="147">
        <v>750</v>
      </c>
      <c r="J44" s="148">
        <v>743</v>
      </c>
      <c r="K44" s="146">
        <v>320</v>
      </c>
      <c r="L44" s="147">
        <v>261</v>
      </c>
      <c r="M44" s="148">
        <v>257</v>
      </c>
      <c r="N44" s="146">
        <v>1556</v>
      </c>
      <c r="O44" s="147">
        <v>1384</v>
      </c>
      <c r="P44" s="148">
        <v>1375</v>
      </c>
      <c r="R44" s="145" t="s">
        <v>54</v>
      </c>
      <c r="S44" s="146">
        <v>-46</v>
      </c>
      <c r="T44" s="149">
        <v>-13.5</v>
      </c>
      <c r="U44" s="150">
        <v>1</v>
      </c>
      <c r="V44" s="149">
        <v>0.3</v>
      </c>
      <c r="W44" s="146">
        <v>-27</v>
      </c>
      <c r="X44" s="149">
        <v>-26</v>
      </c>
      <c r="Y44" s="150">
        <v>1</v>
      </c>
      <c r="Z44" s="149">
        <v>1.3</v>
      </c>
      <c r="AA44" s="146">
        <v>-40</v>
      </c>
      <c r="AB44" s="149">
        <v>-5.0999999999999996</v>
      </c>
      <c r="AC44" s="150">
        <v>-7</v>
      </c>
      <c r="AD44" s="149">
        <v>-0.9</v>
      </c>
      <c r="AE44" s="146">
        <v>-59</v>
      </c>
      <c r="AF44" s="149">
        <v>-18.399999999999999</v>
      </c>
      <c r="AG44" s="150">
        <v>-4</v>
      </c>
      <c r="AH44" s="149">
        <v>-1.5</v>
      </c>
      <c r="AI44" s="146">
        <v>-172</v>
      </c>
      <c r="AJ44" s="149">
        <v>-11.1</v>
      </c>
      <c r="AK44" s="150">
        <v>-9</v>
      </c>
      <c r="AL44" s="149">
        <v>-0.7</v>
      </c>
    </row>
    <row r="45" spans="1:38" x14ac:dyDescent="0.2">
      <c r="A45" s="136" t="s">
        <v>55</v>
      </c>
      <c r="B45" s="151">
        <v>2833</v>
      </c>
      <c r="C45" s="152">
        <v>2669</v>
      </c>
      <c r="D45" s="153">
        <v>2540</v>
      </c>
      <c r="E45" s="151">
        <v>1045</v>
      </c>
      <c r="F45" s="152">
        <v>1031</v>
      </c>
      <c r="G45" s="153">
        <v>916</v>
      </c>
      <c r="H45" s="151">
        <v>2055</v>
      </c>
      <c r="I45" s="152">
        <v>1939</v>
      </c>
      <c r="J45" s="153">
        <v>1852</v>
      </c>
      <c r="K45" s="151">
        <v>6236</v>
      </c>
      <c r="L45" s="152">
        <v>5980</v>
      </c>
      <c r="M45" s="153">
        <v>5448</v>
      </c>
      <c r="N45" s="151">
        <v>12169</v>
      </c>
      <c r="O45" s="152">
        <v>11619</v>
      </c>
      <c r="P45" s="153">
        <v>10756</v>
      </c>
      <c r="R45" s="136" t="s">
        <v>55</v>
      </c>
      <c r="S45" s="151">
        <v>-164</v>
      </c>
      <c r="T45" s="154">
        <v>-5.8</v>
      </c>
      <c r="U45" s="155">
        <v>-129</v>
      </c>
      <c r="V45" s="154">
        <v>-4.8</v>
      </c>
      <c r="W45" s="151">
        <v>-14</v>
      </c>
      <c r="X45" s="154">
        <v>-1.3</v>
      </c>
      <c r="Y45" s="155">
        <v>-115</v>
      </c>
      <c r="Z45" s="154">
        <v>-11.2</v>
      </c>
      <c r="AA45" s="151">
        <v>-116</v>
      </c>
      <c r="AB45" s="154">
        <v>-5.6</v>
      </c>
      <c r="AC45" s="155">
        <v>-87</v>
      </c>
      <c r="AD45" s="154">
        <v>-4.5</v>
      </c>
      <c r="AE45" s="151">
        <v>-256</v>
      </c>
      <c r="AF45" s="154">
        <v>-4.0999999999999996</v>
      </c>
      <c r="AG45" s="155">
        <v>-532</v>
      </c>
      <c r="AH45" s="154">
        <v>-8.9</v>
      </c>
      <c r="AI45" s="151">
        <v>-550</v>
      </c>
      <c r="AJ45" s="154">
        <v>-4.5</v>
      </c>
      <c r="AK45" s="155">
        <v>-863</v>
      </c>
      <c r="AL45" s="154">
        <v>-7.4</v>
      </c>
    </row>
    <row r="46" spans="1:38" x14ac:dyDescent="0.2">
      <c r="A46" s="136" t="s">
        <v>56</v>
      </c>
      <c r="B46" s="151">
        <v>2740</v>
      </c>
      <c r="C46" s="152">
        <v>2912</v>
      </c>
      <c r="D46" s="153">
        <v>2743</v>
      </c>
      <c r="E46" s="151">
        <v>1057</v>
      </c>
      <c r="F46" s="152">
        <v>1065</v>
      </c>
      <c r="G46" s="153">
        <v>1055</v>
      </c>
      <c r="H46" s="151">
        <v>2058</v>
      </c>
      <c r="I46" s="152">
        <v>2103</v>
      </c>
      <c r="J46" s="153">
        <v>1983</v>
      </c>
      <c r="K46" s="151">
        <v>6320</v>
      </c>
      <c r="L46" s="152">
        <v>6388</v>
      </c>
      <c r="M46" s="153">
        <v>6145</v>
      </c>
      <c r="N46" s="151">
        <v>12175</v>
      </c>
      <c r="O46" s="152">
        <v>12468</v>
      </c>
      <c r="P46" s="153">
        <v>11926</v>
      </c>
      <c r="R46" s="136" t="s">
        <v>56</v>
      </c>
      <c r="S46" s="151">
        <v>172</v>
      </c>
      <c r="T46" s="154">
        <v>6.3</v>
      </c>
      <c r="U46" s="155">
        <v>-169</v>
      </c>
      <c r="V46" s="154">
        <v>-5.8</v>
      </c>
      <c r="W46" s="151">
        <v>8</v>
      </c>
      <c r="X46" s="154">
        <v>0.8</v>
      </c>
      <c r="Y46" s="155">
        <v>-10</v>
      </c>
      <c r="Z46" s="154">
        <v>-0.9</v>
      </c>
      <c r="AA46" s="151">
        <v>45</v>
      </c>
      <c r="AB46" s="154">
        <v>2.2000000000000002</v>
      </c>
      <c r="AC46" s="155">
        <v>-120</v>
      </c>
      <c r="AD46" s="154">
        <v>-5.7</v>
      </c>
      <c r="AE46" s="151">
        <v>68</v>
      </c>
      <c r="AF46" s="154">
        <v>1.1000000000000001</v>
      </c>
      <c r="AG46" s="155">
        <v>-243</v>
      </c>
      <c r="AH46" s="154">
        <v>-3.8</v>
      </c>
      <c r="AI46" s="151">
        <v>293</v>
      </c>
      <c r="AJ46" s="154">
        <v>2.4</v>
      </c>
      <c r="AK46" s="155">
        <v>-542</v>
      </c>
      <c r="AL46" s="154">
        <v>-4.3</v>
      </c>
    </row>
    <row r="47" spans="1:38" x14ac:dyDescent="0.2">
      <c r="A47" s="136" t="s">
        <v>57</v>
      </c>
      <c r="B47" s="151">
        <v>3018</v>
      </c>
      <c r="C47" s="152">
        <v>2847</v>
      </c>
      <c r="D47" s="153">
        <v>3027</v>
      </c>
      <c r="E47" s="151">
        <v>1117</v>
      </c>
      <c r="F47" s="152">
        <v>1080</v>
      </c>
      <c r="G47" s="153">
        <v>1090</v>
      </c>
      <c r="H47" s="151">
        <v>2153</v>
      </c>
      <c r="I47" s="152">
        <v>2078</v>
      </c>
      <c r="J47" s="153">
        <v>2132</v>
      </c>
      <c r="K47" s="151">
        <v>6655</v>
      </c>
      <c r="L47" s="152">
        <v>6500</v>
      </c>
      <c r="M47" s="153">
        <v>6556</v>
      </c>
      <c r="N47" s="151">
        <v>12943</v>
      </c>
      <c r="O47" s="152">
        <v>12505</v>
      </c>
      <c r="P47" s="153">
        <v>12805</v>
      </c>
      <c r="R47" s="136" t="s">
        <v>57</v>
      </c>
      <c r="S47" s="151">
        <v>-171</v>
      </c>
      <c r="T47" s="154">
        <v>-5.7</v>
      </c>
      <c r="U47" s="155">
        <v>180</v>
      </c>
      <c r="V47" s="154">
        <v>6.3</v>
      </c>
      <c r="W47" s="151">
        <v>-37</v>
      </c>
      <c r="X47" s="154">
        <v>-3.3</v>
      </c>
      <c r="Y47" s="155">
        <v>10</v>
      </c>
      <c r="Z47" s="154">
        <v>0.9</v>
      </c>
      <c r="AA47" s="151">
        <v>-75</v>
      </c>
      <c r="AB47" s="154">
        <v>-3.5</v>
      </c>
      <c r="AC47" s="155">
        <v>54</v>
      </c>
      <c r="AD47" s="154">
        <v>2.6</v>
      </c>
      <c r="AE47" s="151">
        <v>-155</v>
      </c>
      <c r="AF47" s="154">
        <v>-2.2999999999999998</v>
      </c>
      <c r="AG47" s="155">
        <v>56</v>
      </c>
      <c r="AH47" s="154">
        <v>0.9</v>
      </c>
      <c r="AI47" s="151">
        <v>-438</v>
      </c>
      <c r="AJ47" s="154">
        <v>-3.4</v>
      </c>
      <c r="AK47" s="155">
        <v>300</v>
      </c>
      <c r="AL47" s="154">
        <v>2.4</v>
      </c>
    </row>
    <row r="48" spans="1:38" x14ac:dyDescent="0.2">
      <c r="A48" s="156" t="s">
        <v>58</v>
      </c>
      <c r="B48" s="157">
        <v>8933</v>
      </c>
      <c r="C48" s="158">
        <v>8724</v>
      </c>
      <c r="D48" s="159">
        <v>8607</v>
      </c>
      <c r="E48" s="157">
        <v>3323</v>
      </c>
      <c r="F48" s="158">
        <v>3253</v>
      </c>
      <c r="G48" s="159">
        <v>3139</v>
      </c>
      <c r="H48" s="157">
        <v>7056</v>
      </c>
      <c r="I48" s="158">
        <v>6870</v>
      </c>
      <c r="J48" s="159">
        <v>6710</v>
      </c>
      <c r="K48" s="157">
        <v>19531</v>
      </c>
      <c r="L48" s="158">
        <v>19129</v>
      </c>
      <c r="M48" s="159">
        <v>18406</v>
      </c>
      <c r="N48" s="157">
        <v>38843</v>
      </c>
      <c r="O48" s="158">
        <v>37976</v>
      </c>
      <c r="P48" s="159">
        <v>36862</v>
      </c>
      <c r="R48" s="156" t="s">
        <v>58</v>
      </c>
      <c r="S48" s="160">
        <v>-209</v>
      </c>
      <c r="T48" s="161">
        <v>-2.2999999999999998</v>
      </c>
      <c r="U48" s="162">
        <v>-117</v>
      </c>
      <c r="V48" s="161">
        <v>-1.3</v>
      </c>
      <c r="W48" s="160">
        <v>-70</v>
      </c>
      <c r="X48" s="161">
        <v>-2.1</v>
      </c>
      <c r="Y48" s="162">
        <v>-114</v>
      </c>
      <c r="Z48" s="161">
        <v>-3.5</v>
      </c>
      <c r="AA48" s="160">
        <v>-186</v>
      </c>
      <c r="AB48" s="161">
        <v>-2.6</v>
      </c>
      <c r="AC48" s="162">
        <v>-160</v>
      </c>
      <c r="AD48" s="161">
        <v>-2.2999999999999998</v>
      </c>
      <c r="AE48" s="160">
        <v>-402</v>
      </c>
      <c r="AF48" s="161">
        <v>-2.1</v>
      </c>
      <c r="AG48" s="162">
        <v>-723</v>
      </c>
      <c r="AH48" s="161">
        <v>-3.8</v>
      </c>
      <c r="AI48" s="160">
        <v>-867</v>
      </c>
      <c r="AJ48" s="161">
        <v>-2.2000000000000002</v>
      </c>
      <c r="AK48" s="162">
        <v>-1114</v>
      </c>
      <c r="AL48" s="161">
        <v>-2.9</v>
      </c>
    </row>
    <row r="49" spans="1:38" x14ac:dyDescent="0.2">
      <c r="A49" s="136" t="s">
        <v>33</v>
      </c>
      <c r="B49" s="151">
        <v>2980</v>
      </c>
      <c r="C49" s="152">
        <v>3067</v>
      </c>
      <c r="D49" s="153">
        <v>2888</v>
      </c>
      <c r="E49" s="151">
        <v>1211</v>
      </c>
      <c r="F49" s="152">
        <v>1126</v>
      </c>
      <c r="G49" s="153">
        <v>1101</v>
      </c>
      <c r="H49" s="151">
        <v>2268</v>
      </c>
      <c r="I49" s="152">
        <v>2234</v>
      </c>
      <c r="J49" s="153">
        <v>2152</v>
      </c>
      <c r="K49" s="151">
        <v>6868</v>
      </c>
      <c r="L49" s="152">
        <v>6828</v>
      </c>
      <c r="M49" s="153">
        <v>6659</v>
      </c>
      <c r="N49" s="151">
        <v>13327</v>
      </c>
      <c r="O49" s="152">
        <v>13255</v>
      </c>
      <c r="P49" s="153">
        <v>12800</v>
      </c>
      <c r="R49" s="136" t="s">
        <v>33</v>
      </c>
      <c r="S49" s="151">
        <v>87</v>
      </c>
      <c r="T49" s="154">
        <v>2.9</v>
      </c>
      <c r="U49" s="155">
        <v>-179</v>
      </c>
      <c r="V49" s="154">
        <v>-5.8</v>
      </c>
      <c r="W49" s="151">
        <v>-85</v>
      </c>
      <c r="X49" s="154">
        <v>-7</v>
      </c>
      <c r="Y49" s="155">
        <v>-25</v>
      </c>
      <c r="Z49" s="154">
        <v>-2.2000000000000002</v>
      </c>
      <c r="AA49" s="151">
        <v>-34</v>
      </c>
      <c r="AB49" s="154">
        <v>-1.5</v>
      </c>
      <c r="AC49" s="155">
        <v>-82</v>
      </c>
      <c r="AD49" s="154">
        <v>-3.7</v>
      </c>
      <c r="AE49" s="151">
        <v>-40</v>
      </c>
      <c r="AF49" s="154">
        <v>-0.6</v>
      </c>
      <c r="AG49" s="155">
        <v>-169</v>
      </c>
      <c r="AH49" s="154">
        <v>-2.5</v>
      </c>
      <c r="AI49" s="151">
        <v>-72</v>
      </c>
      <c r="AJ49" s="154">
        <v>-0.5</v>
      </c>
      <c r="AK49" s="155">
        <v>-455</v>
      </c>
      <c r="AL49" s="154">
        <v>-3.4</v>
      </c>
    </row>
    <row r="50" spans="1:38" x14ac:dyDescent="0.2">
      <c r="A50" s="136" t="s">
        <v>29</v>
      </c>
      <c r="B50" s="151">
        <v>3064</v>
      </c>
      <c r="C50" s="152">
        <v>2942</v>
      </c>
      <c r="D50" s="153">
        <v>3029</v>
      </c>
      <c r="E50" s="151">
        <v>1169</v>
      </c>
      <c r="F50" s="152">
        <v>1199</v>
      </c>
      <c r="G50" s="153">
        <v>1110</v>
      </c>
      <c r="H50" s="151">
        <v>2279</v>
      </c>
      <c r="I50" s="152">
        <v>2236</v>
      </c>
      <c r="J50" s="153">
        <v>2228</v>
      </c>
      <c r="K50" s="151">
        <v>6736</v>
      </c>
      <c r="L50" s="152">
        <v>6689</v>
      </c>
      <c r="M50" s="153">
        <v>6742</v>
      </c>
      <c r="N50" s="151">
        <v>13248</v>
      </c>
      <c r="O50" s="152">
        <v>13066</v>
      </c>
      <c r="P50" s="153">
        <v>13109</v>
      </c>
      <c r="R50" s="136" t="s">
        <v>29</v>
      </c>
      <c r="S50" s="151">
        <v>-122</v>
      </c>
      <c r="T50" s="154">
        <v>-4</v>
      </c>
      <c r="U50" s="155">
        <v>87</v>
      </c>
      <c r="V50" s="154">
        <v>3</v>
      </c>
      <c r="W50" s="151">
        <v>30</v>
      </c>
      <c r="X50" s="154">
        <v>2.6</v>
      </c>
      <c r="Y50" s="155">
        <v>-89</v>
      </c>
      <c r="Z50" s="154">
        <v>-7.4</v>
      </c>
      <c r="AA50" s="151">
        <v>-43</v>
      </c>
      <c r="AB50" s="154">
        <v>-1.9</v>
      </c>
      <c r="AC50" s="155">
        <v>-8</v>
      </c>
      <c r="AD50" s="154">
        <v>-0.4</v>
      </c>
      <c r="AE50" s="151">
        <v>-47</v>
      </c>
      <c r="AF50" s="154">
        <v>-0.7</v>
      </c>
      <c r="AG50" s="155">
        <v>53</v>
      </c>
      <c r="AH50" s="154">
        <v>0.8</v>
      </c>
      <c r="AI50" s="151">
        <v>-182</v>
      </c>
      <c r="AJ50" s="154">
        <v>-1.4</v>
      </c>
      <c r="AK50" s="155">
        <v>43</v>
      </c>
      <c r="AL50" s="154">
        <v>0.3</v>
      </c>
    </row>
    <row r="51" spans="1:38" x14ac:dyDescent="0.2">
      <c r="A51" s="136" t="s">
        <v>30</v>
      </c>
      <c r="B51" s="151">
        <v>3173</v>
      </c>
      <c r="C51" s="152">
        <v>3030</v>
      </c>
      <c r="D51" s="153">
        <v>2909</v>
      </c>
      <c r="E51" s="151">
        <v>1167</v>
      </c>
      <c r="F51" s="152">
        <v>1173</v>
      </c>
      <c r="G51" s="153">
        <v>1203</v>
      </c>
      <c r="H51" s="151">
        <v>2274</v>
      </c>
      <c r="I51" s="152">
        <v>2284</v>
      </c>
      <c r="J51" s="153">
        <v>2241</v>
      </c>
      <c r="K51" s="151">
        <v>6808</v>
      </c>
      <c r="L51" s="152">
        <v>6732</v>
      </c>
      <c r="M51" s="153">
        <v>6685</v>
      </c>
      <c r="N51" s="151">
        <v>13422</v>
      </c>
      <c r="O51" s="152">
        <v>13219</v>
      </c>
      <c r="P51" s="153">
        <v>13038</v>
      </c>
      <c r="R51" s="136" t="s">
        <v>30</v>
      </c>
      <c r="S51" s="151">
        <v>-143</v>
      </c>
      <c r="T51" s="154">
        <v>-4.5</v>
      </c>
      <c r="U51" s="155">
        <v>-121</v>
      </c>
      <c r="V51" s="154">
        <v>-4</v>
      </c>
      <c r="W51" s="151">
        <v>6</v>
      </c>
      <c r="X51" s="154">
        <v>0.5</v>
      </c>
      <c r="Y51" s="155">
        <v>30</v>
      </c>
      <c r="Z51" s="154">
        <v>2.6</v>
      </c>
      <c r="AA51" s="151">
        <v>10</v>
      </c>
      <c r="AB51" s="154">
        <v>0.4</v>
      </c>
      <c r="AC51" s="155">
        <v>-43</v>
      </c>
      <c r="AD51" s="154">
        <v>-1.9</v>
      </c>
      <c r="AE51" s="151">
        <v>-76</v>
      </c>
      <c r="AF51" s="154">
        <v>-1.1000000000000001</v>
      </c>
      <c r="AG51" s="155">
        <v>-47</v>
      </c>
      <c r="AH51" s="154">
        <v>-0.7</v>
      </c>
      <c r="AI51" s="151">
        <v>-203</v>
      </c>
      <c r="AJ51" s="154">
        <v>-1.5</v>
      </c>
      <c r="AK51" s="155">
        <v>-181</v>
      </c>
      <c r="AL51" s="154">
        <v>-1.4</v>
      </c>
    </row>
    <row r="52" spans="1:38" x14ac:dyDescent="0.2">
      <c r="A52" s="136" t="s">
        <v>31</v>
      </c>
      <c r="B52" s="151">
        <v>3136</v>
      </c>
      <c r="C52" s="152">
        <v>3131</v>
      </c>
      <c r="D52" s="153">
        <v>3012</v>
      </c>
      <c r="E52" s="151">
        <v>1206</v>
      </c>
      <c r="F52" s="152">
        <v>1126</v>
      </c>
      <c r="G52" s="153">
        <v>1137</v>
      </c>
      <c r="H52" s="151">
        <v>2417</v>
      </c>
      <c r="I52" s="152">
        <v>2257</v>
      </c>
      <c r="J52" s="153">
        <v>2266</v>
      </c>
      <c r="K52" s="151">
        <v>6988</v>
      </c>
      <c r="L52" s="152">
        <v>6730</v>
      </c>
      <c r="M52" s="153">
        <v>6699</v>
      </c>
      <c r="N52" s="151">
        <v>13747</v>
      </c>
      <c r="O52" s="152">
        <v>13244</v>
      </c>
      <c r="P52" s="153">
        <v>13114</v>
      </c>
      <c r="R52" s="136" t="s">
        <v>31</v>
      </c>
      <c r="S52" s="151">
        <v>-5</v>
      </c>
      <c r="T52" s="154">
        <v>-0.2</v>
      </c>
      <c r="U52" s="155">
        <v>-119</v>
      </c>
      <c r="V52" s="154">
        <v>-3.8</v>
      </c>
      <c r="W52" s="151">
        <v>-80</v>
      </c>
      <c r="X52" s="154">
        <v>-6.6</v>
      </c>
      <c r="Y52" s="155">
        <v>11</v>
      </c>
      <c r="Z52" s="154">
        <v>1</v>
      </c>
      <c r="AA52" s="151">
        <v>-160</v>
      </c>
      <c r="AB52" s="154">
        <v>-6.6</v>
      </c>
      <c r="AC52" s="155">
        <v>9</v>
      </c>
      <c r="AD52" s="154">
        <v>0.4</v>
      </c>
      <c r="AE52" s="151">
        <v>-258</v>
      </c>
      <c r="AF52" s="154">
        <v>-3.7</v>
      </c>
      <c r="AG52" s="155">
        <v>-31</v>
      </c>
      <c r="AH52" s="154">
        <v>-0.5</v>
      </c>
      <c r="AI52" s="151">
        <v>-503</v>
      </c>
      <c r="AJ52" s="154">
        <v>-3.7</v>
      </c>
      <c r="AK52" s="155">
        <v>-130</v>
      </c>
      <c r="AL52" s="154">
        <v>-1</v>
      </c>
    </row>
    <row r="53" spans="1:38" x14ac:dyDescent="0.2">
      <c r="A53" s="136" t="s">
        <v>32</v>
      </c>
      <c r="B53" s="151">
        <v>3374</v>
      </c>
      <c r="C53" s="152">
        <v>3146</v>
      </c>
      <c r="D53" s="153">
        <v>3143</v>
      </c>
      <c r="E53" s="151">
        <v>1277</v>
      </c>
      <c r="F53" s="152">
        <v>1202</v>
      </c>
      <c r="G53" s="153">
        <v>1123</v>
      </c>
      <c r="H53" s="151">
        <v>2459</v>
      </c>
      <c r="I53" s="152">
        <v>2436</v>
      </c>
      <c r="J53" s="153">
        <v>2274</v>
      </c>
      <c r="K53" s="151">
        <v>7206</v>
      </c>
      <c r="L53" s="152">
        <v>6991</v>
      </c>
      <c r="M53" s="153">
        <v>6731</v>
      </c>
      <c r="N53" s="151">
        <v>14316</v>
      </c>
      <c r="O53" s="152">
        <v>13775</v>
      </c>
      <c r="P53" s="153">
        <v>13271</v>
      </c>
      <c r="R53" s="136" t="s">
        <v>32</v>
      </c>
      <c r="S53" s="151">
        <v>-228</v>
      </c>
      <c r="T53" s="154">
        <v>-6.8</v>
      </c>
      <c r="U53" s="155">
        <v>-3</v>
      </c>
      <c r="V53" s="154">
        <v>-0.1</v>
      </c>
      <c r="W53" s="151">
        <v>-75</v>
      </c>
      <c r="X53" s="154">
        <v>-5.9</v>
      </c>
      <c r="Y53" s="155">
        <v>-79</v>
      </c>
      <c r="Z53" s="154">
        <v>-6.6</v>
      </c>
      <c r="AA53" s="151">
        <v>-23</v>
      </c>
      <c r="AB53" s="154">
        <v>-0.9</v>
      </c>
      <c r="AC53" s="155">
        <v>-162</v>
      </c>
      <c r="AD53" s="154">
        <v>-6.7</v>
      </c>
      <c r="AE53" s="151">
        <v>-215</v>
      </c>
      <c r="AF53" s="154">
        <v>-3</v>
      </c>
      <c r="AG53" s="155">
        <v>-260</v>
      </c>
      <c r="AH53" s="154">
        <v>-3.7</v>
      </c>
      <c r="AI53" s="151">
        <v>-541</v>
      </c>
      <c r="AJ53" s="154">
        <v>-3.8</v>
      </c>
      <c r="AK53" s="155">
        <v>-504</v>
      </c>
      <c r="AL53" s="154">
        <v>-3.7</v>
      </c>
    </row>
    <row r="54" spans="1:38" x14ac:dyDescent="0.2">
      <c r="A54" s="156" t="s">
        <v>59</v>
      </c>
      <c r="B54" s="157">
        <v>15727</v>
      </c>
      <c r="C54" s="158">
        <v>15316</v>
      </c>
      <c r="D54" s="159">
        <v>14981</v>
      </c>
      <c r="E54" s="157">
        <v>6030</v>
      </c>
      <c r="F54" s="158">
        <v>5826</v>
      </c>
      <c r="G54" s="159">
        <v>5674</v>
      </c>
      <c r="H54" s="157">
        <v>11697</v>
      </c>
      <c r="I54" s="158">
        <v>11447</v>
      </c>
      <c r="J54" s="159">
        <v>11161</v>
      </c>
      <c r="K54" s="157">
        <v>34606</v>
      </c>
      <c r="L54" s="158">
        <v>33970</v>
      </c>
      <c r="M54" s="159">
        <v>33516</v>
      </c>
      <c r="N54" s="157">
        <v>68060</v>
      </c>
      <c r="O54" s="158">
        <v>66559</v>
      </c>
      <c r="P54" s="159">
        <v>65332</v>
      </c>
      <c r="R54" s="156" t="s">
        <v>59</v>
      </c>
      <c r="S54" s="157">
        <v>-411</v>
      </c>
      <c r="T54" s="161">
        <v>-2.6</v>
      </c>
      <c r="U54" s="163">
        <v>-335</v>
      </c>
      <c r="V54" s="161">
        <v>-2.2000000000000002</v>
      </c>
      <c r="W54" s="157">
        <v>-204</v>
      </c>
      <c r="X54" s="161">
        <v>-3.4</v>
      </c>
      <c r="Y54" s="163">
        <v>-152</v>
      </c>
      <c r="Z54" s="161">
        <v>-2.6</v>
      </c>
      <c r="AA54" s="157">
        <v>-250</v>
      </c>
      <c r="AB54" s="161">
        <v>-2.1</v>
      </c>
      <c r="AC54" s="163">
        <v>-286</v>
      </c>
      <c r="AD54" s="161">
        <v>-2.5</v>
      </c>
      <c r="AE54" s="157">
        <v>-636</v>
      </c>
      <c r="AF54" s="161">
        <v>-1.8</v>
      </c>
      <c r="AG54" s="163">
        <v>-454</v>
      </c>
      <c r="AH54" s="161">
        <v>-1.3</v>
      </c>
      <c r="AI54" s="157">
        <v>-1501</v>
      </c>
      <c r="AJ54" s="161">
        <v>-2.2000000000000002</v>
      </c>
      <c r="AK54" s="163">
        <v>-1227</v>
      </c>
      <c r="AL54" s="161">
        <v>-1.8</v>
      </c>
    </row>
    <row r="55" spans="1:38" x14ac:dyDescent="0.2">
      <c r="A55" s="126" t="s">
        <v>60</v>
      </c>
      <c r="B55" s="127">
        <v>368</v>
      </c>
      <c r="C55" s="128">
        <v>400</v>
      </c>
      <c r="D55" s="129">
        <v>435</v>
      </c>
      <c r="E55" s="127">
        <v>143</v>
      </c>
      <c r="F55" s="128">
        <v>148</v>
      </c>
      <c r="G55" s="129">
        <v>153</v>
      </c>
      <c r="H55" s="127">
        <v>234</v>
      </c>
      <c r="I55" s="128">
        <v>245</v>
      </c>
      <c r="J55" s="129">
        <v>257</v>
      </c>
      <c r="K55" s="127">
        <v>656</v>
      </c>
      <c r="L55" s="128">
        <v>661</v>
      </c>
      <c r="M55" s="129">
        <v>666</v>
      </c>
      <c r="N55" s="127">
        <v>1401</v>
      </c>
      <c r="O55" s="128">
        <v>1454</v>
      </c>
      <c r="P55" s="129">
        <v>1511</v>
      </c>
      <c r="R55" s="126" t="s">
        <v>60</v>
      </c>
      <c r="S55" s="127">
        <v>32</v>
      </c>
      <c r="T55" s="130">
        <v>8.6999999999999993</v>
      </c>
      <c r="U55" s="131">
        <v>35</v>
      </c>
      <c r="V55" s="130">
        <v>8.8000000000000007</v>
      </c>
      <c r="W55" s="127">
        <v>5</v>
      </c>
      <c r="X55" s="130">
        <v>3.5</v>
      </c>
      <c r="Y55" s="131">
        <v>5</v>
      </c>
      <c r="Z55" s="130">
        <v>3.4</v>
      </c>
      <c r="AA55" s="127">
        <v>11</v>
      </c>
      <c r="AB55" s="130">
        <v>4.7</v>
      </c>
      <c r="AC55" s="131">
        <v>12</v>
      </c>
      <c r="AD55" s="130">
        <v>4.9000000000000004</v>
      </c>
      <c r="AE55" s="127">
        <v>5</v>
      </c>
      <c r="AF55" s="130">
        <v>0.8</v>
      </c>
      <c r="AG55" s="131">
        <v>5</v>
      </c>
      <c r="AH55" s="130">
        <v>0.8</v>
      </c>
      <c r="AI55" s="127">
        <v>53</v>
      </c>
      <c r="AJ55" s="130">
        <v>3.8</v>
      </c>
      <c r="AK55" s="131">
        <v>57</v>
      </c>
      <c r="AL55" s="130">
        <v>3.9</v>
      </c>
    </row>
    <row r="56" spans="1:38" x14ac:dyDescent="0.2">
      <c r="A56" s="138" t="s">
        <v>82</v>
      </c>
      <c r="B56" s="164">
        <v>8</v>
      </c>
      <c r="C56" s="165">
        <v>8</v>
      </c>
      <c r="D56" s="166">
        <v>8</v>
      </c>
      <c r="E56" s="164">
        <v>10</v>
      </c>
      <c r="F56" s="165">
        <v>10</v>
      </c>
      <c r="G56" s="166">
        <v>10</v>
      </c>
      <c r="H56" s="164">
        <v>8</v>
      </c>
      <c r="I56" s="165">
        <v>16</v>
      </c>
      <c r="J56" s="166">
        <v>16</v>
      </c>
      <c r="K56" s="164">
        <v>10</v>
      </c>
      <c r="L56" s="165">
        <v>10</v>
      </c>
      <c r="M56" s="166">
        <v>10</v>
      </c>
      <c r="N56" s="164">
        <v>36</v>
      </c>
      <c r="O56" s="165">
        <v>44</v>
      </c>
      <c r="P56" s="166">
        <v>44</v>
      </c>
      <c r="R56" s="138" t="s">
        <v>82</v>
      </c>
      <c r="S56" s="164">
        <v>0</v>
      </c>
      <c r="T56" s="167">
        <v>0</v>
      </c>
      <c r="U56" s="168">
        <v>0</v>
      </c>
      <c r="V56" s="167">
        <v>0</v>
      </c>
      <c r="W56" s="164">
        <v>0</v>
      </c>
      <c r="X56" s="167">
        <v>0</v>
      </c>
      <c r="Y56" s="168">
        <v>0</v>
      </c>
      <c r="Z56" s="167">
        <v>0</v>
      </c>
      <c r="AA56" s="164">
        <v>8</v>
      </c>
      <c r="AB56" s="167">
        <v>100</v>
      </c>
      <c r="AC56" s="168">
        <v>0</v>
      </c>
      <c r="AD56" s="167">
        <v>0</v>
      </c>
      <c r="AE56" s="164">
        <v>0</v>
      </c>
      <c r="AF56" s="167">
        <v>0</v>
      </c>
      <c r="AG56" s="168">
        <v>0</v>
      </c>
      <c r="AH56" s="167">
        <v>0</v>
      </c>
      <c r="AI56" s="164">
        <v>8</v>
      </c>
      <c r="AJ56" s="167">
        <v>22.2</v>
      </c>
      <c r="AK56" s="168">
        <v>0</v>
      </c>
      <c r="AL56" s="167">
        <v>0</v>
      </c>
    </row>
    <row r="57" spans="1:38" x14ac:dyDescent="0.2">
      <c r="A57" s="169" t="s">
        <v>61</v>
      </c>
      <c r="B57" s="170">
        <v>25036</v>
      </c>
      <c r="C57" s="171">
        <v>24448</v>
      </c>
      <c r="D57" s="172">
        <v>24031</v>
      </c>
      <c r="E57" s="170">
        <v>9506</v>
      </c>
      <c r="F57" s="171">
        <v>9237</v>
      </c>
      <c r="G57" s="172">
        <v>8976</v>
      </c>
      <c r="H57" s="170">
        <v>18995</v>
      </c>
      <c r="I57" s="171">
        <v>18578</v>
      </c>
      <c r="J57" s="172">
        <v>18144</v>
      </c>
      <c r="K57" s="170">
        <v>54803</v>
      </c>
      <c r="L57" s="171">
        <v>53770</v>
      </c>
      <c r="M57" s="172">
        <v>52598</v>
      </c>
      <c r="N57" s="170">
        <v>108340</v>
      </c>
      <c r="O57" s="171">
        <v>106033</v>
      </c>
      <c r="P57" s="172">
        <v>103749</v>
      </c>
      <c r="R57" s="169" t="s">
        <v>61</v>
      </c>
      <c r="S57" s="170">
        <v>-588</v>
      </c>
      <c r="T57" s="173">
        <v>-2.2999999999999998</v>
      </c>
      <c r="U57" s="174">
        <v>-417</v>
      </c>
      <c r="V57" s="173">
        <v>-1.7</v>
      </c>
      <c r="W57" s="170">
        <v>-269</v>
      </c>
      <c r="X57" s="173">
        <v>-2.8</v>
      </c>
      <c r="Y57" s="174">
        <v>-261</v>
      </c>
      <c r="Z57" s="173">
        <v>-2.8</v>
      </c>
      <c r="AA57" s="170">
        <v>-417</v>
      </c>
      <c r="AB57" s="173">
        <v>-2.2000000000000002</v>
      </c>
      <c r="AC57" s="174">
        <v>-434</v>
      </c>
      <c r="AD57" s="173">
        <v>-2.2999999999999998</v>
      </c>
      <c r="AE57" s="170">
        <v>-1033</v>
      </c>
      <c r="AF57" s="173">
        <v>-1.9</v>
      </c>
      <c r="AG57" s="174">
        <v>-1172</v>
      </c>
      <c r="AH57" s="173">
        <v>-2.2000000000000002</v>
      </c>
      <c r="AI57" s="170">
        <v>-2307</v>
      </c>
      <c r="AJ57" s="173">
        <v>-2.1</v>
      </c>
      <c r="AK57" s="174">
        <v>-2284</v>
      </c>
      <c r="AL57" s="173">
        <v>-2.2000000000000002</v>
      </c>
    </row>
  </sheetData>
  <mergeCells count="81">
    <mergeCell ref="S42:T42"/>
    <mergeCell ref="AG42:AH42"/>
    <mergeCell ref="AI42:AJ42"/>
    <mergeCell ref="AK42:AL42"/>
    <mergeCell ref="U42:V42"/>
    <mergeCell ref="W42:X42"/>
    <mergeCell ref="Y42:Z42"/>
    <mergeCell ref="AA42:AB42"/>
    <mergeCell ref="AC42:AD42"/>
    <mergeCell ref="AE42:AF42"/>
    <mergeCell ref="B42:C42"/>
    <mergeCell ref="E42:F42"/>
    <mergeCell ref="H42:I42"/>
    <mergeCell ref="K42:L42"/>
    <mergeCell ref="N42:O42"/>
    <mergeCell ref="AG23:AH23"/>
    <mergeCell ref="W41:Z41"/>
    <mergeCell ref="AA41:AD41"/>
    <mergeCell ref="AE41:AH41"/>
    <mergeCell ref="AI41:AL41"/>
    <mergeCell ref="A40:P40"/>
    <mergeCell ref="R40:AL40"/>
    <mergeCell ref="B41:D41"/>
    <mergeCell ref="E41:G41"/>
    <mergeCell ref="H41:J41"/>
    <mergeCell ref="K41:M41"/>
    <mergeCell ref="N41:P41"/>
    <mergeCell ref="S41:V41"/>
    <mergeCell ref="AE22:AH22"/>
    <mergeCell ref="AI22:AL22"/>
    <mergeCell ref="B23:C23"/>
    <mergeCell ref="E23:F23"/>
    <mergeCell ref="H23:I23"/>
    <mergeCell ref="K23:L23"/>
    <mergeCell ref="N23:O23"/>
    <mergeCell ref="S23:T23"/>
    <mergeCell ref="U23:V23"/>
    <mergeCell ref="AI23:AJ23"/>
    <mergeCell ref="AK23:AL23"/>
    <mergeCell ref="W23:X23"/>
    <mergeCell ref="Y23:Z23"/>
    <mergeCell ref="AA23:AB23"/>
    <mergeCell ref="AC23:AD23"/>
    <mergeCell ref="AE23:AF23"/>
    <mergeCell ref="S22:V22"/>
    <mergeCell ref="W22:Z22"/>
    <mergeCell ref="Y4:Z4"/>
    <mergeCell ref="AA4:AB4"/>
    <mergeCell ref="AC4:AD4"/>
    <mergeCell ref="AA22:AD22"/>
    <mergeCell ref="S4:T4"/>
    <mergeCell ref="U4:V4"/>
    <mergeCell ref="W4:X4"/>
    <mergeCell ref="B22:D22"/>
    <mergeCell ref="E22:G22"/>
    <mergeCell ref="H22:J22"/>
    <mergeCell ref="K22:M22"/>
    <mergeCell ref="N22:P22"/>
    <mergeCell ref="AK4:AL4"/>
    <mergeCell ref="A21:P21"/>
    <mergeCell ref="R21:AL21"/>
    <mergeCell ref="AE4:AF4"/>
    <mergeCell ref="AG4:AH4"/>
    <mergeCell ref="AI4:AJ4"/>
    <mergeCell ref="B4:C4"/>
    <mergeCell ref="E4:F4"/>
    <mergeCell ref="H4:I4"/>
    <mergeCell ref="K4:L4"/>
    <mergeCell ref="N4:O4"/>
    <mergeCell ref="A2:P2"/>
    <mergeCell ref="R2:AL2"/>
    <mergeCell ref="B3:D3"/>
    <mergeCell ref="E3:G3"/>
    <mergeCell ref="H3:J3"/>
    <mergeCell ref="K3:M3"/>
    <mergeCell ref="N3:P3"/>
    <mergeCell ref="S3:V3"/>
    <mergeCell ref="W3:Z3"/>
    <mergeCell ref="AA3:AD3"/>
    <mergeCell ref="AE3:AH3"/>
    <mergeCell ref="AI3:AL3"/>
  </mergeCells>
  <pageMargins left="0.98425196850393704" right="0.59055118110236215" top="0.74803149606299213" bottom="0.74803149606299213" header="0.31496062992125984" footer="0.31496062992125984"/>
  <pageSetup paperSize="9" fitToHeight="0" orientation="landscape"/>
  <ignoredErrors>
    <ignoredError sqref="R4:AL4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AX100"/>
  <sheetViews>
    <sheetView zoomScaleNormal="100" workbookViewId="0">
      <pane xSplit="4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37</v>
      </c>
      <c r="E4" s="15" t="s">
        <v>45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36</v>
      </c>
      <c r="B7" s="104" t="s">
        <v>3</v>
      </c>
      <c r="C7" s="115" t="s">
        <v>23</v>
      </c>
      <c r="D7" s="121" t="s">
        <v>4</v>
      </c>
      <c r="E7" s="122">
        <v>2816</v>
      </c>
      <c r="F7" s="123">
        <v>346</v>
      </c>
      <c r="G7" s="124">
        <v>12.29</v>
      </c>
      <c r="H7" s="122">
        <v>2620</v>
      </c>
      <c r="I7" s="123">
        <v>325</v>
      </c>
      <c r="J7" s="124">
        <v>12.4</v>
      </c>
      <c r="K7" s="14">
        <v>2808</v>
      </c>
      <c r="L7" s="123">
        <v>287</v>
      </c>
      <c r="M7" s="124">
        <v>10.220000000000001</v>
      </c>
      <c r="N7" s="122">
        <v>2648</v>
      </c>
      <c r="O7" s="123">
        <v>282</v>
      </c>
      <c r="P7" s="124">
        <v>10.65</v>
      </c>
      <c r="Q7" s="122">
        <v>2519</v>
      </c>
      <c r="R7" s="123">
        <v>243</v>
      </c>
      <c r="S7" s="23">
        <v>9.65</v>
      </c>
      <c r="T7" s="14">
        <v>2528</v>
      </c>
      <c r="U7" s="123">
        <v>244</v>
      </c>
      <c r="V7" s="124">
        <v>9.65</v>
      </c>
      <c r="W7" s="69">
        <f>U7-R7</f>
        <v>1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36</v>
      </c>
      <c r="B8" s="104" t="s">
        <v>5</v>
      </c>
      <c r="C8" s="34" t="s">
        <v>24</v>
      </c>
      <c r="D8" s="44" t="s">
        <v>4</v>
      </c>
      <c r="E8" s="46">
        <v>2948</v>
      </c>
      <c r="F8" s="47">
        <v>2554</v>
      </c>
      <c r="G8" s="48">
        <v>86.64</v>
      </c>
      <c r="H8" s="46">
        <v>2947</v>
      </c>
      <c r="I8" s="47">
        <v>2627</v>
      </c>
      <c r="J8" s="48">
        <v>89.14</v>
      </c>
      <c r="K8" s="58">
        <v>2740</v>
      </c>
      <c r="L8" s="47">
        <v>2434</v>
      </c>
      <c r="M8" s="48">
        <v>88.83</v>
      </c>
      <c r="N8" s="46">
        <v>2934</v>
      </c>
      <c r="O8" s="47">
        <v>2627</v>
      </c>
      <c r="P8" s="48">
        <v>89.54</v>
      </c>
      <c r="Q8" s="46">
        <v>2768</v>
      </c>
      <c r="R8" s="47">
        <v>2452</v>
      </c>
      <c r="S8" s="68">
        <v>88.58</v>
      </c>
      <c r="T8" s="58">
        <v>2634</v>
      </c>
      <c r="U8" s="47">
        <v>2333</v>
      </c>
      <c r="V8" s="48">
        <v>88.58</v>
      </c>
      <c r="W8" s="70">
        <f t="shared" ref="W8:W20" si="0">U8-R8</f>
        <v>-119</v>
      </c>
      <c r="X8" s="216"/>
      <c r="Y8" s="61">
        <f>V8-S8</f>
        <v>0</v>
      </c>
    </row>
    <row r="9" spans="1:25" ht="20.100000000000001" customHeight="1" x14ac:dyDescent="0.25">
      <c r="A9" s="77" t="s">
        <v>36</v>
      </c>
      <c r="B9" s="79" t="s">
        <v>6</v>
      </c>
      <c r="C9" s="115" t="s">
        <v>25</v>
      </c>
      <c r="D9" s="80" t="s">
        <v>4</v>
      </c>
      <c r="E9" s="122"/>
      <c r="F9" s="123">
        <v>2760</v>
      </c>
      <c r="G9" s="81">
        <v>105.06</v>
      </c>
      <c r="H9" s="122"/>
      <c r="I9" s="123">
        <v>2630</v>
      </c>
      <c r="J9" s="124">
        <v>102.98</v>
      </c>
      <c r="K9" s="14"/>
      <c r="L9" s="123">
        <v>2699</v>
      </c>
      <c r="M9" s="124">
        <v>102.74</v>
      </c>
      <c r="N9" s="122"/>
      <c r="O9" s="123">
        <v>2501</v>
      </c>
      <c r="P9" s="86">
        <v>102.75</v>
      </c>
      <c r="Q9" s="122"/>
      <c r="R9" s="123">
        <v>2702</v>
      </c>
      <c r="S9" s="23">
        <v>102.85</v>
      </c>
      <c r="T9" s="14"/>
      <c r="U9" s="123">
        <v>2520</v>
      </c>
      <c r="V9" s="86">
        <v>102.78</v>
      </c>
      <c r="W9" s="69">
        <f t="shared" si="0"/>
        <v>-182</v>
      </c>
      <c r="X9" s="215" t="s">
        <v>19</v>
      </c>
      <c r="Y9" s="60">
        <f>V9-S9</f>
        <v>-6.9999999999993179E-2</v>
      </c>
    </row>
    <row r="10" spans="1:25" ht="20.100000000000001" customHeight="1" x14ac:dyDescent="0.25">
      <c r="A10" s="77" t="s">
        <v>36</v>
      </c>
      <c r="B10" s="79" t="s">
        <v>7</v>
      </c>
      <c r="C10" s="34" t="s">
        <v>34</v>
      </c>
      <c r="D10" s="44" t="s">
        <v>4</v>
      </c>
      <c r="E10" s="46"/>
      <c r="F10" s="47">
        <v>2922</v>
      </c>
      <c r="G10" s="87">
        <v>102.6</v>
      </c>
      <c r="H10" s="46"/>
      <c r="I10" s="47">
        <v>2843</v>
      </c>
      <c r="J10" s="88">
        <v>103.01</v>
      </c>
      <c r="K10" s="58"/>
      <c r="L10" s="47">
        <v>2740</v>
      </c>
      <c r="M10" s="88">
        <v>104.18</v>
      </c>
      <c r="N10" s="46"/>
      <c r="O10" s="47">
        <v>2789</v>
      </c>
      <c r="P10" s="89">
        <v>103.33</v>
      </c>
      <c r="Q10" s="46"/>
      <c r="R10" s="47">
        <v>2614</v>
      </c>
      <c r="S10" s="90">
        <v>104.52</v>
      </c>
      <c r="T10" s="58"/>
      <c r="U10" s="47">
        <v>2810</v>
      </c>
      <c r="V10" s="89">
        <v>104.01</v>
      </c>
      <c r="W10" s="70">
        <f t="shared" si="0"/>
        <v>196</v>
      </c>
      <c r="X10" s="216"/>
      <c r="Y10" s="61">
        <f t="shared" ref="Y10:Y12" si="1">V10-S10</f>
        <v>-0.50999999999999091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8582</v>
      </c>
      <c r="G11" s="96"/>
      <c r="H11" s="94"/>
      <c r="I11" s="95">
        <f>SUM(I7:I10)</f>
        <v>8425</v>
      </c>
      <c r="J11" s="96"/>
      <c r="K11" s="97"/>
      <c r="L11" s="95">
        <f>SUM(L7:L10)</f>
        <v>8160</v>
      </c>
      <c r="M11" s="96"/>
      <c r="N11" s="94"/>
      <c r="O11" s="95">
        <f>SUM(O7:O10)</f>
        <v>8199</v>
      </c>
      <c r="P11" s="98"/>
      <c r="Q11" s="94"/>
      <c r="R11" s="95">
        <f>SUM(R7:R10)</f>
        <v>8011</v>
      </c>
      <c r="S11" s="99"/>
      <c r="T11" s="97"/>
      <c r="U11" s="95">
        <f>SUM(U7:U10)</f>
        <v>7907</v>
      </c>
      <c r="V11" s="98"/>
      <c r="W11" s="71">
        <f t="shared" si="0"/>
        <v>-104</v>
      </c>
      <c r="X11" s="65"/>
      <c r="Y11" s="45"/>
    </row>
    <row r="12" spans="1:25" ht="20.100000000000001" customHeight="1" x14ac:dyDescent="0.25">
      <c r="A12" s="77" t="s">
        <v>36</v>
      </c>
      <c r="B12" s="79" t="s">
        <v>8</v>
      </c>
      <c r="C12" s="100" t="s">
        <v>33</v>
      </c>
      <c r="D12" s="101" t="s">
        <v>4</v>
      </c>
      <c r="E12" s="102"/>
      <c r="F12" s="103">
        <v>2892</v>
      </c>
      <c r="G12" s="105">
        <v>100.52</v>
      </c>
      <c r="H12" s="102"/>
      <c r="I12" s="103">
        <v>2937</v>
      </c>
      <c r="J12" s="106">
        <v>100.51</v>
      </c>
      <c r="K12" s="107"/>
      <c r="L12" s="103">
        <v>2844</v>
      </c>
      <c r="M12" s="106">
        <v>100.04</v>
      </c>
      <c r="N12" s="102"/>
      <c r="O12" s="103">
        <v>2744</v>
      </c>
      <c r="P12" s="108">
        <v>100.15</v>
      </c>
      <c r="Q12" s="102"/>
      <c r="R12" s="103">
        <v>2798</v>
      </c>
      <c r="S12" s="109">
        <v>100.32</v>
      </c>
      <c r="T12" s="107"/>
      <c r="U12" s="103">
        <v>2622</v>
      </c>
      <c r="V12" s="108">
        <v>100.32</v>
      </c>
      <c r="W12" s="72">
        <f t="shared" si="0"/>
        <v>-176</v>
      </c>
      <c r="X12" s="216" t="s">
        <v>19</v>
      </c>
      <c r="Y12" s="60">
        <f t="shared" si="1"/>
        <v>0</v>
      </c>
    </row>
    <row r="13" spans="1:25" ht="20.100000000000001" customHeight="1" x14ac:dyDescent="0.25">
      <c r="A13" s="77" t="s">
        <v>36</v>
      </c>
      <c r="B13" s="79" t="s">
        <v>9</v>
      </c>
      <c r="C13" s="100" t="s">
        <v>29</v>
      </c>
      <c r="D13" s="101" t="s">
        <v>4</v>
      </c>
      <c r="E13" s="102"/>
      <c r="F13" s="103">
        <v>3019</v>
      </c>
      <c r="G13" s="105">
        <v>98.89</v>
      </c>
      <c r="H13" s="102"/>
      <c r="I13" s="103">
        <v>2874</v>
      </c>
      <c r="J13" s="106">
        <v>99.38</v>
      </c>
      <c r="K13" s="107"/>
      <c r="L13" s="103">
        <v>2891</v>
      </c>
      <c r="M13" s="106">
        <v>98.43</v>
      </c>
      <c r="N13" s="102"/>
      <c r="O13" s="103">
        <v>2793</v>
      </c>
      <c r="P13" s="108">
        <v>98.21</v>
      </c>
      <c r="Q13" s="102"/>
      <c r="R13" s="103">
        <v>2699</v>
      </c>
      <c r="S13" s="109">
        <v>98.36</v>
      </c>
      <c r="T13" s="107"/>
      <c r="U13" s="103">
        <v>2752</v>
      </c>
      <c r="V13" s="108">
        <v>98.36</v>
      </c>
      <c r="W13" s="72">
        <f t="shared" si="0"/>
        <v>53</v>
      </c>
      <c r="X13" s="216"/>
      <c r="Y13" s="62">
        <f>V13-S13</f>
        <v>0</v>
      </c>
    </row>
    <row r="14" spans="1:25" ht="20.100000000000001" customHeight="1" x14ac:dyDescent="0.25">
      <c r="A14" s="77" t="s">
        <v>36</v>
      </c>
      <c r="B14" s="79" t="s">
        <v>10</v>
      </c>
      <c r="C14" s="100" t="s">
        <v>30</v>
      </c>
      <c r="D14" s="101" t="s">
        <v>4</v>
      </c>
      <c r="E14" s="102"/>
      <c r="F14" s="103">
        <v>3008</v>
      </c>
      <c r="G14" s="105">
        <v>98.43</v>
      </c>
      <c r="H14" s="102"/>
      <c r="I14" s="103">
        <v>2998</v>
      </c>
      <c r="J14" s="106">
        <v>99.3</v>
      </c>
      <c r="K14" s="107"/>
      <c r="L14" s="103">
        <v>2862</v>
      </c>
      <c r="M14" s="106">
        <v>99.58</v>
      </c>
      <c r="N14" s="102"/>
      <c r="O14" s="103">
        <v>2857</v>
      </c>
      <c r="P14" s="108">
        <v>98.82</v>
      </c>
      <c r="Q14" s="102"/>
      <c r="R14" s="103">
        <v>2762</v>
      </c>
      <c r="S14" s="109">
        <v>98.89</v>
      </c>
      <c r="T14" s="107"/>
      <c r="U14" s="103">
        <v>2669</v>
      </c>
      <c r="V14" s="108">
        <v>98.89</v>
      </c>
      <c r="W14" s="72">
        <f t="shared" si="0"/>
        <v>-93</v>
      </c>
      <c r="X14" s="216"/>
      <c r="Y14" s="62">
        <f>V14-S14</f>
        <v>0</v>
      </c>
    </row>
    <row r="15" spans="1:25" ht="20.100000000000001" customHeight="1" x14ac:dyDescent="0.25">
      <c r="A15" s="77" t="s">
        <v>36</v>
      </c>
      <c r="B15" s="79" t="s">
        <v>11</v>
      </c>
      <c r="C15" s="100" t="s">
        <v>31</v>
      </c>
      <c r="D15" s="101" t="s">
        <v>4</v>
      </c>
      <c r="E15" s="102"/>
      <c r="F15" s="103">
        <v>3118</v>
      </c>
      <c r="G15" s="105">
        <v>98.98</v>
      </c>
      <c r="H15" s="102"/>
      <c r="I15" s="103">
        <v>2978</v>
      </c>
      <c r="J15" s="106">
        <v>99</v>
      </c>
      <c r="K15" s="107"/>
      <c r="L15" s="103">
        <v>2992</v>
      </c>
      <c r="M15" s="106">
        <v>99.8</v>
      </c>
      <c r="N15" s="102"/>
      <c r="O15" s="103">
        <v>2848</v>
      </c>
      <c r="P15" s="108">
        <v>99.51</v>
      </c>
      <c r="Q15" s="102"/>
      <c r="R15" s="103">
        <v>2813</v>
      </c>
      <c r="S15" s="109">
        <v>98.46</v>
      </c>
      <c r="T15" s="107"/>
      <c r="U15" s="103">
        <v>2742</v>
      </c>
      <c r="V15" s="108">
        <v>99.26</v>
      </c>
      <c r="W15" s="72">
        <f t="shared" si="0"/>
        <v>-71</v>
      </c>
      <c r="X15" s="216"/>
      <c r="Y15" s="62">
        <f>V15-S15</f>
        <v>0.80000000000001137</v>
      </c>
    </row>
    <row r="16" spans="1:25" ht="20.100000000000001" customHeight="1" x14ac:dyDescent="0.25">
      <c r="A16" s="77" t="s">
        <v>36</v>
      </c>
      <c r="B16" s="79" t="s">
        <v>12</v>
      </c>
      <c r="C16" s="100" t="s">
        <v>32</v>
      </c>
      <c r="D16" s="101" t="s">
        <v>4</v>
      </c>
      <c r="E16" s="102"/>
      <c r="F16" s="103">
        <v>2968</v>
      </c>
      <c r="G16" s="105">
        <v>99.63</v>
      </c>
      <c r="H16" s="102"/>
      <c r="I16" s="103">
        <v>3146</v>
      </c>
      <c r="J16" s="106">
        <v>100.9</v>
      </c>
      <c r="K16" s="107"/>
      <c r="L16" s="103">
        <v>2983</v>
      </c>
      <c r="M16" s="106">
        <v>100.17</v>
      </c>
      <c r="N16" s="102"/>
      <c r="O16" s="103">
        <v>3003</v>
      </c>
      <c r="P16" s="108">
        <v>100.37</v>
      </c>
      <c r="Q16" s="102"/>
      <c r="R16" s="103">
        <v>2841</v>
      </c>
      <c r="S16" s="109">
        <v>99.75</v>
      </c>
      <c r="T16" s="107"/>
      <c r="U16" s="103">
        <v>2806</v>
      </c>
      <c r="V16" s="108">
        <v>99.75</v>
      </c>
      <c r="W16" s="72">
        <f t="shared" si="0"/>
        <v>-35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15005</v>
      </c>
      <c r="G17" s="114"/>
      <c r="H17" s="112"/>
      <c r="I17" s="113">
        <f>SUM(I12:I16)</f>
        <v>14933</v>
      </c>
      <c r="J17" s="114"/>
      <c r="K17" s="116"/>
      <c r="L17" s="113">
        <f>SUM(L12:L16)</f>
        <v>14572</v>
      </c>
      <c r="M17" s="114"/>
      <c r="N17" s="112"/>
      <c r="O17" s="113">
        <f>SUM(O12:O16)</f>
        <v>14245</v>
      </c>
      <c r="P17" s="117"/>
      <c r="Q17" s="112"/>
      <c r="R17" s="113">
        <f>SUM(R12:R16)</f>
        <v>13913</v>
      </c>
      <c r="S17" s="118"/>
      <c r="T17" s="116"/>
      <c r="U17" s="113">
        <f>SUM(U12:U16)</f>
        <v>13591</v>
      </c>
      <c r="V17" s="117"/>
      <c r="W17" s="73">
        <f t="shared" si="0"/>
        <v>-322</v>
      </c>
      <c r="X17" s="65"/>
      <c r="Y17" s="45"/>
    </row>
    <row r="18" spans="1:25" ht="19.5" customHeight="1" x14ac:dyDescent="0.25">
      <c r="A18" s="119" t="s">
        <v>36</v>
      </c>
      <c r="B18" s="120" t="s">
        <v>13</v>
      </c>
      <c r="C18" s="49" t="s">
        <v>27</v>
      </c>
      <c r="D18" s="50" t="s">
        <v>4</v>
      </c>
      <c r="E18" s="51"/>
      <c r="F18" s="52">
        <v>334</v>
      </c>
      <c r="G18" s="82">
        <v>1.52</v>
      </c>
      <c r="H18" s="51"/>
      <c r="I18" s="52">
        <v>350</v>
      </c>
      <c r="J18" s="82">
        <v>4.79</v>
      </c>
      <c r="K18" s="53"/>
      <c r="L18" s="52">
        <v>362</v>
      </c>
      <c r="M18" s="82">
        <v>3.43</v>
      </c>
      <c r="N18" s="51"/>
      <c r="O18" s="52">
        <v>360</v>
      </c>
      <c r="P18" s="82">
        <v>-0.55000000000000004</v>
      </c>
      <c r="Q18" s="51"/>
      <c r="R18" s="52">
        <v>389</v>
      </c>
      <c r="S18" s="84">
        <v>8.06</v>
      </c>
      <c r="T18" s="53"/>
      <c r="U18" s="52">
        <v>420</v>
      </c>
      <c r="V18" s="82">
        <v>8.06</v>
      </c>
      <c r="W18" s="74">
        <f t="shared" si="0"/>
        <v>31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36</v>
      </c>
      <c r="B19" s="120" t="s">
        <v>84</v>
      </c>
      <c r="C19" s="54" t="s">
        <v>82</v>
      </c>
      <c r="D19" s="55" t="s">
        <v>4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8</v>
      </c>
      <c r="P19" s="83">
        <v>0</v>
      </c>
      <c r="Q19" s="56"/>
      <c r="R19" s="57">
        <v>8</v>
      </c>
      <c r="S19" s="85">
        <v>0</v>
      </c>
      <c r="T19" s="59"/>
      <c r="U19" s="57">
        <v>8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23921</v>
      </c>
      <c r="G20" s="39"/>
      <c r="H20" s="37"/>
      <c r="I20" s="38">
        <f>I11+I17+I18+I19</f>
        <v>23708</v>
      </c>
      <c r="J20" s="39"/>
      <c r="K20" s="40"/>
      <c r="L20" s="38">
        <f>L11+L17+L18+L19</f>
        <v>23094</v>
      </c>
      <c r="M20" s="41"/>
      <c r="N20" s="37"/>
      <c r="O20" s="38">
        <f>O11+O17+O18+O19</f>
        <v>22812</v>
      </c>
      <c r="P20" s="41"/>
      <c r="Q20" s="37"/>
      <c r="R20" s="38">
        <f>R11+R17+R18+R19</f>
        <v>22321</v>
      </c>
      <c r="S20" s="42"/>
      <c r="T20" s="40"/>
      <c r="U20" s="38">
        <f>U11+U17+U18+U19</f>
        <v>21926</v>
      </c>
      <c r="V20" s="41"/>
      <c r="W20" s="76">
        <f t="shared" si="0"/>
        <v>-395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-157</v>
      </c>
      <c r="J23" s="43"/>
      <c r="K23" s="43"/>
      <c r="L23" s="43">
        <v>-265</v>
      </c>
      <c r="M23" s="43"/>
      <c r="N23" s="43"/>
      <c r="O23" s="43">
        <v>39</v>
      </c>
      <c r="P23" s="43"/>
      <c r="Q23" s="43"/>
      <c r="R23" s="43">
        <v>-188</v>
      </c>
      <c r="S23" s="43"/>
      <c r="T23" s="43"/>
      <c r="U23" s="43">
        <v>-104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-72</v>
      </c>
      <c r="J24" s="43"/>
      <c r="K24" s="43"/>
      <c r="L24" s="43">
        <v>-361</v>
      </c>
      <c r="M24" s="43"/>
      <c r="N24" s="43"/>
      <c r="O24" s="43">
        <v>-327</v>
      </c>
      <c r="P24" s="43"/>
      <c r="Q24" s="43"/>
      <c r="R24" s="43">
        <v>-332</v>
      </c>
      <c r="S24" s="43"/>
      <c r="T24" s="43"/>
      <c r="U24" s="43">
        <v>-322</v>
      </c>
      <c r="V24" s="43"/>
    </row>
    <row r="25" spans="1:25" s="196" customFormat="1" ht="15" customHeight="1" x14ac:dyDescent="0.25">
      <c r="C25" s="26" t="s">
        <v>95</v>
      </c>
      <c r="I25" s="26">
        <v>16</v>
      </c>
      <c r="L25" s="26">
        <v>12</v>
      </c>
      <c r="O25" s="26">
        <v>-2</v>
      </c>
      <c r="R25" s="26">
        <v>29</v>
      </c>
      <c r="U25" s="26">
        <v>31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8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-213</v>
      </c>
      <c r="J27" s="43"/>
      <c r="K27" s="43"/>
      <c r="L27" s="43">
        <v>-614</v>
      </c>
      <c r="M27" s="43"/>
      <c r="N27" s="43"/>
      <c r="O27" s="43">
        <v>-282</v>
      </c>
      <c r="P27" s="43"/>
      <c r="Q27" s="43"/>
      <c r="R27" s="43">
        <v>-491</v>
      </c>
      <c r="S27" s="43"/>
      <c r="T27" s="43"/>
      <c r="U27" s="43">
        <v>-395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9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A1:AX100"/>
  <sheetViews>
    <sheetView zoomScaleNormal="100" workbookViewId="0">
      <pane xSplit="4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39</v>
      </c>
      <c r="E4" s="125" t="s">
        <v>45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40</v>
      </c>
      <c r="B7" s="104" t="s">
        <v>3</v>
      </c>
      <c r="C7" s="115" t="s">
        <v>23</v>
      </c>
      <c r="D7" s="121" t="s">
        <v>4</v>
      </c>
      <c r="E7" s="122">
        <v>1094</v>
      </c>
      <c r="F7" s="123">
        <v>83</v>
      </c>
      <c r="G7" s="124">
        <v>7.59</v>
      </c>
      <c r="H7" s="122">
        <v>1104</v>
      </c>
      <c r="I7" s="123">
        <v>83</v>
      </c>
      <c r="J7" s="124">
        <v>7.52</v>
      </c>
      <c r="K7" s="14">
        <v>1168</v>
      </c>
      <c r="L7" s="123">
        <v>83</v>
      </c>
      <c r="M7" s="124">
        <v>7.11</v>
      </c>
      <c r="N7" s="122">
        <v>1123</v>
      </c>
      <c r="O7" s="123">
        <v>80</v>
      </c>
      <c r="P7" s="124">
        <v>7.12</v>
      </c>
      <c r="Q7" s="122">
        <v>997</v>
      </c>
      <c r="R7" s="123">
        <v>56</v>
      </c>
      <c r="S7" s="23">
        <v>5.62</v>
      </c>
      <c r="T7" s="14">
        <v>1011</v>
      </c>
      <c r="U7" s="123">
        <v>57</v>
      </c>
      <c r="V7" s="124">
        <v>5.62</v>
      </c>
      <c r="W7" s="69">
        <f>U7-R7</f>
        <v>1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40</v>
      </c>
      <c r="B8" s="104" t="s">
        <v>5</v>
      </c>
      <c r="C8" s="34" t="s">
        <v>24</v>
      </c>
      <c r="D8" s="44" t="s">
        <v>4</v>
      </c>
      <c r="E8" s="46">
        <v>1277</v>
      </c>
      <c r="F8" s="47">
        <v>990</v>
      </c>
      <c r="G8" s="48">
        <v>77.53</v>
      </c>
      <c r="H8" s="46">
        <v>1164</v>
      </c>
      <c r="I8" s="47">
        <v>912</v>
      </c>
      <c r="J8" s="48">
        <v>78.349999999999994</v>
      </c>
      <c r="K8" s="58">
        <v>1174</v>
      </c>
      <c r="L8" s="47">
        <v>923</v>
      </c>
      <c r="M8" s="48">
        <v>78.62</v>
      </c>
      <c r="N8" s="46">
        <v>1240</v>
      </c>
      <c r="O8" s="47">
        <v>935</v>
      </c>
      <c r="P8" s="48">
        <v>75.400000000000006</v>
      </c>
      <c r="Q8" s="46">
        <v>1193</v>
      </c>
      <c r="R8" s="47">
        <v>911</v>
      </c>
      <c r="S8" s="68">
        <v>76.36</v>
      </c>
      <c r="T8" s="58">
        <v>1060</v>
      </c>
      <c r="U8" s="47">
        <v>809</v>
      </c>
      <c r="V8" s="48">
        <v>76.36</v>
      </c>
      <c r="W8" s="70">
        <f t="shared" ref="W8:W20" si="0">U8-R8</f>
        <v>-102</v>
      </c>
      <c r="X8" s="216"/>
      <c r="Y8" s="61">
        <f>V8-S8</f>
        <v>0</v>
      </c>
    </row>
    <row r="9" spans="1:25" ht="20.100000000000001" customHeight="1" x14ac:dyDescent="0.25">
      <c r="A9" s="77" t="s">
        <v>40</v>
      </c>
      <c r="B9" s="79" t="s">
        <v>6</v>
      </c>
      <c r="C9" s="115" t="s">
        <v>25</v>
      </c>
      <c r="D9" s="80" t="s">
        <v>4</v>
      </c>
      <c r="E9" s="122"/>
      <c r="F9" s="123">
        <v>995</v>
      </c>
      <c r="G9" s="81">
        <v>103</v>
      </c>
      <c r="H9" s="122"/>
      <c r="I9" s="123">
        <v>1035</v>
      </c>
      <c r="J9" s="124">
        <v>104.55</v>
      </c>
      <c r="K9" s="14"/>
      <c r="L9" s="123">
        <v>952</v>
      </c>
      <c r="M9" s="124">
        <v>104.39</v>
      </c>
      <c r="N9" s="122"/>
      <c r="O9" s="123">
        <v>923</v>
      </c>
      <c r="P9" s="86">
        <v>100</v>
      </c>
      <c r="Q9" s="122"/>
      <c r="R9" s="123">
        <v>956</v>
      </c>
      <c r="S9" s="23">
        <v>102.25</v>
      </c>
      <c r="T9" s="14"/>
      <c r="U9" s="123">
        <v>931</v>
      </c>
      <c r="V9" s="86">
        <v>102.21</v>
      </c>
      <c r="W9" s="69">
        <f t="shared" si="0"/>
        <v>-25</v>
      </c>
      <c r="X9" s="215" t="s">
        <v>19</v>
      </c>
      <c r="Y9" s="60">
        <f>V9-S9</f>
        <v>-4.0000000000006253E-2</v>
      </c>
    </row>
    <row r="10" spans="1:25" ht="20.100000000000001" customHeight="1" x14ac:dyDescent="0.25">
      <c r="A10" s="77" t="s">
        <v>40</v>
      </c>
      <c r="B10" s="79" t="s">
        <v>7</v>
      </c>
      <c r="C10" s="34" t="s">
        <v>34</v>
      </c>
      <c r="D10" s="44" t="s">
        <v>4</v>
      </c>
      <c r="E10" s="46"/>
      <c r="F10" s="47">
        <v>993</v>
      </c>
      <c r="G10" s="87">
        <v>101.53</v>
      </c>
      <c r="H10" s="46"/>
      <c r="I10" s="47">
        <v>1029</v>
      </c>
      <c r="J10" s="88">
        <v>103.42</v>
      </c>
      <c r="K10" s="58"/>
      <c r="L10" s="47">
        <v>1060</v>
      </c>
      <c r="M10" s="88">
        <v>102.42</v>
      </c>
      <c r="N10" s="46"/>
      <c r="O10" s="47">
        <v>960</v>
      </c>
      <c r="P10" s="89">
        <v>100.84</v>
      </c>
      <c r="Q10" s="46"/>
      <c r="R10" s="47">
        <v>947</v>
      </c>
      <c r="S10" s="90">
        <v>102.6</v>
      </c>
      <c r="T10" s="58"/>
      <c r="U10" s="47">
        <v>975</v>
      </c>
      <c r="V10" s="89">
        <v>101.95</v>
      </c>
      <c r="W10" s="70">
        <f t="shared" si="0"/>
        <v>28</v>
      </c>
      <c r="X10" s="216"/>
      <c r="Y10" s="61">
        <f t="shared" ref="Y10:Y12" si="1">V10-S10</f>
        <v>-0.64999999999999147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3061</v>
      </c>
      <c r="G11" s="96"/>
      <c r="H11" s="94"/>
      <c r="I11" s="95">
        <f>SUM(I7:I10)</f>
        <v>3059</v>
      </c>
      <c r="J11" s="96"/>
      <c r="K11" s="97"/>
      <c r="L11" s="95">
        <f>SUM(L7:L10)</f>
        <v>3018</v>
      </c>
      <c r="M11" s="96"/>
      <c r="N11" s="94"/>
      <c r="O11" s="95">
        <f>SUM(O7:O10)</f>
        <v>2898</v>
      </c>
      <c r="P11" s="98"/>
      <c r="Q11" s="94"/>
      <c r="R11" s="95">
        <f>SUM(R7:R10)</f>
        <v>2870</v>
      </c>
      <c r="S11" s="99"/>
      <c r="T11" s="97"/>
      <c r="U11" s="95">
        <f>SUM(U7:U10)</f>
        <v>2772</v>
      </c>
      <c r="V11" s="98"/>
      <c r="W11" s="71">
        <f t="shared" si="0"/>
        <v>-98</v>
      </c>
      <c r="X11" s="65"/>
      <c r="Y11" s="45"/>
    </row>
    <row r="12" spans="1:25" ht="20.100000000000001" customHeight="1" x14ac:dyDescent="0.25">
      <c r="A12" s="77" t="s">
        <v>40</v>
      </c>
      <c r="B12" s="79" t="s">
        <v>8</v>
      </c>
      <c r="C12" s="100" t="s">
        <v>33</v>
      </c>
      <c r="D12" s="101" t="s">
        <v>4</v>
      </c>
      <c r="E12" s="102"/>
      <c r="F12" s="103">
        <v>1083</v>
      </c>
      <c r="G12" s="105">
        <v>100.09</v>
      </c>
      <c r="H12" s="102"/>
      <c r="I12" s="103">
        <v>1010</v>
      </c>
      <c r="J12" s="106">
        <v>101.71</v>
      </c>
      <c r="K12" s="107"/>
      <c r="L12" s="103">
        <v>1044</v>
      </c>
      <c r="M12" s="106">
        <v>101.46</v>
      </c>
      <c r="N12" s="102"/>
      <c r="O12" s="103">
        <v>1078</v>
      </c>
      <c r="P12" s="108">
        <v>101.7</v>
      </c>
      <c r="Q12" s="102"/>
      <c r="R12" s="103">
        <v>978</v>
      </c>
      <c r="S12" s="109">
        <v>101.88</v>
      </c>
      <c r="T12" s="107"/>
      <c r="U12" s="103">
        <v>965</v>
      </c>
      <c r="V12" s="108">
        <v>101.88</v>
      </c>
      <c r="W12" s="72">
        <f t="shared" si="0"/>
        <v>-13</v>
      </c>
      <c r="X12" s="216" t="s">
        <v>19</v>
      </c>
      <c r="Y12" s="60">
        <f t="shared" si="1"/>
        <v>0</v>
      </c>
    </row>
    <row r="13" spans="1:25" ht="20.100000000000001" customHeight="1" x14ac:dyDescent="0.25">
      <c r="A13" s="77" t="s">
        <v>40</v>
      </c>
      <c r="B13" s="79" t="s">
        <v>9</v>
      </c>
      <c r="C13" s="100" t="s">
        <v>29</v>
      </c>
      <c r="D13" s="101" t="s">
        <v>4</v>
      </c>
      <c r="E13" s="102"/>
      <c r="F13" s="103">
        <v>1159</v>
      </c>
      <c r="G13" s="105">
        <v>100.61</v>
      </c>
      <c r="H13" s="102"/>
      <c r="I13" s="103">
        <v>1076</v>
      </c>
      <c r="J13" s="106">
        <v>99.35</v>
      </c>
      <c r="K13" s="107"/>
      <c r="L13" s="103">
        <v>1045</v>
      </c>
      <c r="M13" s="106">
        <v>103.47</v>
      </c>
      <c r="N13" s="102"/>
      <c r="O13" s="103">
        <v>1031</v>
      </c>
      <c r="P13" s="108">
        <v>98.75</v>
      </c>
      <c r="Q13" s="102"/>
      <c r="R13" s="103">
        <v>1055</v>
      </c>
      <c r="S13" s="109">
        <v>97.87</v>
      </c>
      <c r="T13" s="107"/>
      <c r="U13" s="103">
        <v>957</v>
      </c>
      <c r="V13" s="108">
        <v>97.87</v>
      </c>
      <c r="W13" s="72">
        <f t="shared" si="0"/>
        <v>-98</v>
      </c>
      <c r="X13" s="216"/>
      <c r="Y13" s="62">
        <f>V13-S13</f>
        <v>0</v>
      </c>
    </row>
    <row r="14" spans="1:25" ht="20.100000000000001" customHeight="1" x14ac:dyDescent="0.25">
      <c r="A14" s="77" t="s">
        <v>40</v>
      </c>
      <c r="B14" s="79" t="s">
        <v>10</v>
      </c>
      <c r="C14" s="100" t="s">
        <v>30</v>
      </c>
      <c r="D14" s="101" t="s">
        <v>4</v>
      </c>
      <c r="E14" s="102"/>
      <c r="F14" s="103">
        <v>1160</v>
      </c>
      <c r="G14" s="105">
        <v>97.64</v>
      </c>
      <c r="H14" s="102"/>
      <c r="I14" s="103">
        <v>1157</v>
      </c>
      <c r="J14" s="106">
        <v>99.83</v>
      </c>
      <c r="K14" s="107"/>
      <c r="L14" s="103">
        <v>1074</v>
      </c>
      <c r="M14" s="106">
        <v>99.81</v>
      </c>
      <c r="N14" s="102"/>
      <c r="O14" s="103">
        <v>1046</v>
      </c>
      <c r="P14" s="108">
        <v>100.1</v>
      </c>
      <c r="Q14" s="102"/>
      <c r="R14" s="103">
        <v>1037</v>
      </c>
      <c r="S14" s="109">
        <v>100.58</v>
      </c>
      <c r="T14" s="107"/>
      <c r="U14" s="103">
        <v>1061</v>
      </c>
      <c r="V14" s="108">
        <v>100.58</v>
      </c>
      <c r="W14" s="72">
        <f t="shared" si="0"/>
        <v>24</v>
      </c>
      <c r="X14" s="216"/>
      <c r="Y14" s="62">
        <f>V14-S14</f>
        <v>0</v>
      </c>
    </row>
    <row r="15" spans="1:25" ht="20.100000000000001" customHeight="1" x14ac:dyDescent="0.25">
      <c r="A15" s="77" t="s">
        <v>40</v>
      </c>
      <c r="B15" s="79" t="s">
        <v>11</v>
      </c>
      <c r="C15" s="100" t="s">
        <v>31</v>
      </c>
      <c r="D15" s="101" t="s">
        <v>4</v>
      </c>
      <c r="E15" s="102"/>
      <c r="F15" s="103">
        <v>1139</v>
      </c>
      <c r="G15" s="105">
        <v>97.18</v>
      </c>
      <c r="H15" s="102"/>
      <c r="I15" s="103">
        <v>1166</v>
      </c>
      <c r="J15" s="106">
        <v>100.52</v>
      </c>
      <c r="K15" s="107"/>
      <c r="L15" s="103">
        <v>1123</v>
      </c>
      <c r="M15" s="106">
        <v>97.06</v>
      </c>
      <c r="N15" s="102"/>
      <c r="O15" s="103">
        <v>1041</v>
      </c>
      <c r="P15" s="108">
        <v>96.93</v>
      </c>
      <c r="Q15" s="102"/>
      <c r="R15" s="103">
        <v>1007</v>
      </c>
      <c r="S15" s="109">
        <v>96.27</v>
      </c>
      <c r="T15" s="107"/>
      <c r="U15" s="103">
        <v>1003</v>
      </c>
      <c r="V15" s="108">
        <v>96.75</v>
      </c>
      <c r="W15" s="72">
        <f t="shared" si="0"/>
        <v>-4</v>
      </c>
      <c r="X15" s="216"/>
      <c r="Y15" s="62">
        <f>V15-S15</f>
        <v>0.48000000000000398</v>
      </c>
    </row>
    <row r="16" spans="1:25" ht="20.100000000000001" customHeight="1" x14ac:dyDescent="0.25">
      <c r="A16" s="77" t="s">
        <v>40</v>
      </c>
      <c r="B16" s="79" t="s">
        <v>12</v>
      </c>
      <c r="C16" s="100" t="s">
        <v>32</v>
      </c>
      <c r="D16" s="101" t="s">
        <v>4</v>
      </c>
      <c r="E16" s="102"/>
      <c r="F16" s="103">
        <v>1110</v>
      </c>
      <c r="G16" s="105">
        <v>101.46</v>
      </c>
      <c r="H16" s="102"/>
      <c r="I16" s="103">
        <v>1143</v>
      </c>
      <c r="J16" s="106">
        <v>100.35</v>
      </c>
      <c r="K16" s="107"/>
      <c r="L16" s="103">
        <v>1188</v>
      </c>
      <c r="M16" s="106">
        <v>101.89</v>
      </c>
      <c r="N16" s="102"/>
      <c r="O16" s="103">
        <v>1110</v>
      </c>
      <c r="P16" s="108">
        <v>98.84</v>
      </c>
      <c r="Q16" s="102"/>
      <c r="R16" s="103">
        <v>1039</v>
      </c>
      <c r="S16" s="109">
        <v>99.81</v>
      </c>
      <c r="T16" s="107"/>
      <c r="U16" s="103">
        <v>1005</v>
      </c>
      <c r="V16" s="108">
        <v>99.81</v>
      </c>
      <c r="W16" s="72">
        <f t="shared" si="0"/>
        <v>-34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5651</v>
      </c>
      <c r="G17" s="114"/>
      <c r="H17" s="112"/>
      <c r="I17" s="113">
        <f>SUM(I12:I16)</f>
        <v>5552</v>
      </c>
      <c r="J17" s="114"/>
      <c r="K17" s="116"/>
      <c r="L17" s="113">
        <f>SUM(L12:L16)</f>
        <v>5474</v>
      </c>
      <c r="M17" s="114"/>
      <c r="N17" s="112"/>
      <c r="O17" s="113">
        <f>SUM(O12:O16)</f>
        <v>5306</v>
      </c>
      <c r="P17" s="117"/>
      <c r="Q17" s="112"/>
      <c r="R17" s="113">
        <f>SUM(R12:R16)</f>
        <v>5116</v>
      </c>
      <c r="S17" s="118"/>
      <c r="T17" s="116"/>
      <c r="U17" s="113">
        <f>SUM(U12:U16)</f>
        <v>4991</v>
      </c>
      <c r="V17" s="117"/>
      <c r="W17" s="73">
        <f t="shared" si="0"/>
        <v>-125</v>
      </c>
      <c r="X17" s="65"/>
      <c r="Y17" s="45"/>
    </row>
    <row r="18" spans="1:25" ht="19.5" customHeight="1" x14ac:dyDescent="0.25">
      <c r="A18" s="119" t="s">
        <v>40</v>
      </c>
      <c r="B18" s="120" t="s">
        <v>13</v>
      </c>
      <c r="C18" s="49" t="s">
        <v>27</v>
      </c>
      <c r="D18" s="50" t="s">
        <v>4</v>
      </c>
      <c r="E18" s="51"/>
      <c r="F18" s="52">
        <v>125</v>
      </c>
      <c r="G18" s="82">
        <v>9.65</v>
      </c>
      <c r="H18" s="51"/>
      <c r="I18" s="52">
        <v>136</v>
      </c>
      <c r="J18" s="82">
        <v>8.8000000000000007</v>
      </c>
      <c r="K18" s="53"/>
      <c r="L18" s="52">
        <v>136</v>
      </c>
      <c r="M18" s="82">
        <v>0</v>
      </c>
      <c r="N18" s="51"/>
      <c r="O18" s="52">
        <v>135</v>
      </c>
      <c r="P18" s="82">
        <v>-0.74</v>
      </c>
      <c r="Q18" s="51"/>
      <c r="R18" s="52">
        <v>141</v>
      </c>
      <c r="S18" s="84">
        <v>4.4400000000000004</v>
      </c>
      <c r="T18" s="53"/>
      <c r="U18" s="52">
        <v>147</v>
      </c>
      <c r="V18" s="82">
        <v>4.4400000000000004</v>
      </c>
      <c r="W18" s="74">
        <f t="shared" si="0"/>
        <v>6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40</v>
      </c>
      <c r="B19" s="120" t="s">
        <v>84</v>
      </c>
      <c r="C19" s="54" t="s">
        <v>82</v>
      </c>
      <c r="D19" s="55" t="s">
        <v>4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10</v>
      </c>
      <c r="P19" s="83">
        <v>0</v>
      </c>
      <c r="Q19" s="56"/>
      <c r="R19" s="57">
        <v>10</v>
      </c>
      <c r="S19" s="85">
        <v>0</v>
      </c>
      <c r="T19" s="59"/>
      <c r="U19" s="57">
        <v>10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8837</v>
      </c>
      <c r="G20" s="39"/>
      <c r="H20" s="37"/>
      <c r="I20" s="38">
        <f>I11+I17+I18+I19</f>
        <v>8747</v>
      </c>
      <c r="J20" s="39"/>
      <c r="K20" s="40"/>
      <c r="L20" s="38">
        <f>L11+L17+L18+L19</f>
        <v>8628</v>
      </c>
      <c r="M20" s="41"/>
      <c r="N20" s="37"/>
      <c r="O20" s="38">
        <f>O11+O17+O18+O19</f>
        <v>8349</v>
      </c>
      <c r="P20" s="41"/>
      <c r="Q20" s="37"/>
      <c r="R20" s="38">
        <f>R11+R17+R18+R19</f>
        <v>8137</v>
      </c>
      <c r="S20" s="42"/>
      <c r="T20" s="40"/>
      <c r="U20" s="38">
        <f>U11+U17+U18+U19</f>
        <v>7920</v>
      </c>
      <c r="V20" s="41"/>
      <c r="W20" s="76">
        <f t="shared" si="0"/>
        <v>-217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-2</v>
      </c>
      <c r="J23" s="43"/>
      <c r="K23" s="43"/>
      <c r="L23" s="43">
        <v>-41</v>
      </c>
      <c r="M23" s="43"/>
      <c r="N23" s="43"/>
      <c r="O23" s="43">
        <v>-120</v>
      </c>
      <c r="P23" s="43"/>
      <c r="Q23" s="43"/>
      <c r="R23" s="43">
        <v>-28</v>
      </c>
      <c r="S23" s="43"/>
      <c r="T23" s="43"/>
      <c r="U23" s="43">
        <v>-98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-99</v>
      </c>
      <c r="J24" s="43"/>
      <c r="K24" s="43"/>
      <c r="L24" s="43">
        <v>-78</v>
      </c>
      <c r="M24" s="43"/>
      <c r="N24" s="43"/>
      <c r="O24" s="43">
        <v>-168</v>
      </c>
      <c r="P24" s="43"/>
      <c r="Q24" s="43"/>
      <c r="R24" s="43">
        <v>-190</v>
      </c>
      <c r="S24" s="43"/>
      <c r="T24" s="43"/>
      <c r="U24" s="43">
        <v>-125</v>
      </c>
      <c r="V24" s="43"/>
    </row>
    <row r="25" spans="1:25" s="196" customFormat="1" ht="15" customHeight="1" x14ac:dyDescent="0.25">
      <c r="C25" s="26" t="s">
        <v>95</v>
      </c>
      <c r="I25" s="26">
        <v>11</v>
      </c>
      <c r="L25" s="26">
        <v>0</v>
      </c>
      <c r="O25" s="26">
        <v>-1</v>
      </c>
      <c r="R25" s="26">
        <v>6</v>
      </c>
      <c r="U25" s="26">
        <v>6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10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-90</v>
      </c>
      <c r="J27" s="43"/>
      <c r="K27" s="43"/>
      <c r="L27" s="43">
        <v>-119</v>
      </c>
      <c r="M27" s="43"/>
      <c r="N27" s="43"/>
      <c r="O27" s="43">
        <v>-279</v>
      </c>
      <c r="P27" s="43"/>
      <c r="Q27" s="43"/>
      <c r="R27" s="43">
        <v>-212</v>
      </c>
      <c r="S27" s="43"/>
      <c r="T27" s="43"/>
      <c r="U27" s="43">
        <v>-217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8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AX100"/>
  <sheetViews>
    <sheetView zoomScaleNormal="100" workbookViewId="0">
      <pane xSplit="4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41</v>
      </c>
      <c r="E4" s="125" t="s">
        <v>45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42</v>
      </c>
      <c r="B7" s="104" t="s">
        <v>3</v>
      </c>
      <c r="C7" s="115" t="s">
        <v>23</v>
      </c>
      <c r="D7" s="121" t="s">
        <v>4</v>
      </c>
      <c r="E7" s="122">
        <v>2053</v>
      </c>
      <c r="F7" s="123">
        <v>486</v>
      </c>
      <c r="G7" s="124">
        <v>23.67</v>
      </c>
      <c r="H7" s="122">
        <v>1956</v>
      </c>
      <c r="I7" s="123">
        <v>513</v>
      </c>
      <c r="J7" s="124">
        <v>26.23</v>
      </c>
      <c r="K7" s="14">
        <v>2069</v>
      </c>
      <c r="L7" s="123">
        <v>519</v>
      </c>
      <c r="M7" s="124">
        <v>25.08</v>
      </c>
      <c r="N7" s="122">
        <v>1869</v>
      </c>
      <c r="O7" s="123">
        <v>456</v>
      </c>
      <c r="P7" s="124">
        <v>24.4</v>
      </c>
      <c r="Q7" s="122">
        <v>1785</v>
      </c>
      <c r="R7" s="123">
        <v>422</v>
      </c>
      <c r="S7" s="23">
        <v>23.64</v>
      </c>
      <c r="T7" s="14">
        <v>1768</v>
      </c>
      <c r="U7" s="123">
        <v>418</v>
      </c>
      <c r="V7" s="124">
        <v>23.64</v>
      </c>
      <c r="W7" s="69">
        <f>U7-R7</f>
        <v>-4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42</v>
      </c>
      <c r="B8" s="104" t="s">
        <v>5</v>
      </c>
      <c r="C8" s="34" t="s">
        <v>24</v>
      </c>
      <c r="D8" s="44" t="s">
        <v>4</v>
      </c>
      <c r="E8" s="46">
        <v>2408</v>
      </c>
      <c r="F8" s="47">
        <v>1446</v>
      </c>
      <c r="G8" s="48">
        <v>60.05</v>
      </c>
      <c r="H8" s="46">
        <v>2259</v>
      </c>
      <c r="I8" s="47">
        <v>1396</v>
      </c>
      <c r="J8" s="48">
        <v>61.8</v>
      </c>
      <c r="K8" s="58">
        <v>2150</v>
      </c>
      <c r="L8" s="47">
        <v>1351</v>
      </c>
      <c r="M8" s="48">
        <v>62.84</v>
      </c>
      <c r="N8" s="46">
        <v>2274</v>
      </c>
      <c r="O8" s="47">
        <v>1388</v>
      </c>
      <c r="P8" s="48">
        <v>61.04</v>
      </c>
      <c r="Q8" s="46">
        <v>2054</v>
      </c>
      <c r="R8" s="47">
        <v>1287</v>
      </c>
      <c r="S8" s="68">
        <v>62.66</v>
      </c>
      <c r="T8" s="58">
        <v>1962</v>
      </c>
      <c r="U8" s="47">
        <v>1229</v>
      </c>
      <c r="V8" s="48">
        <v>62.66</v>
      </c>
      <c r="W8" s="70">
        <f t="shared" ref="W8:W20" si="0">U8-R8</f>
        <v>-58</v>
      </c>
      <c r="X8" s="216"/>
      <c r="Y8" s="61">
        <f>V8-S8</f>
        <v>0</v>
      </c>
    </row>
    <row r="9" spans="1:25" ht="20.100000000000001" customHeight="1" x14ac:dyDescent="0.25">
      <c r="A9" s="77" t="s">
        <v>42</v>
      </c>
      <c r="B9" s="79" t="s">
        <v>6</v>
      </c>
      <c r="C9" s="115" t="s">
        <v>25</v>
      </c>
      <c r="D9" s="80" t="s">
        <v>4</v>
      </c>
      <c r="E9" s="122"/>
      <c r="F9" s="123">
        <v>1528</v>
      </c>
      <c r="G9" s="81">
        <v>103.31</v>
      </c>
      <c r="H9" s="122"/>
      <c r="I9" s="123">
        <v>1485</v>
      </c>
      <c r="J9" s="124">
        <v>102.7</v>
      </c>
      <c r="K9" s="14"/>
      <c r="L9" s="123">
        <v>1433</v>
      </c>
      <c r="M9" s="124">
        <v>102.65</v>
      </c>
      <c r="N9" s="122"/>
      <c r="O9" s="123">
        <v>1365</v>
      </c>
      <c r="P9" s="86">
        <v>101.04</v>
      </c>
      <c r="Q9" s="122"/>
      <c r="R9" s="123">
        <v>1417</v>
      </c>
      <c r="S9" s="23">
        <v>102.09</v>
      </c>
      <c r="T9" s="14"/>
      <c r="U9" s="123">
        <v>1312</v>
      </c>
      <c r="V9" s="86">
        <v>101.93</v>
      </c>
      <c r="W9" s="69">
        <f t="shared" si="0"/>
        <v>-105</v>
      </c>
      <c r="X9" s="215" t="s">
        <v>19</v>
      </c>
      <c r="Y9" s="60">
        <f>V9-S9</f>
        <v>-0.15999999999999659</v>
      </c>
    </row>
    <row r="10" spans="1:25" ht="20.100000000000001" customHeight="1" x14ac:dyDescent="0.25">
      <c r="A10" s="77" t="s">
        <v>42</v>
      </c>
      <c r="B10" s="79" t="s">
        <v>7</v>
      </c>
      <c r="C10" s="34" t="s">
        <v>34</v>
      </c>
      <c r="D10" s="44" t="s">
        <v>4</v>
      </c>
      <c r="E10" s="46"/>
      <c r="F10" s="47">
        <v>1523</v>
      </c>
      <c r="G10" s="87">
        <v>102.77</v>
      </c>
      <c r="H10" s="46"/>
      <c r="I10" s="47">
        <v>1552</v>
      </c>
      <c r="J10" s="88">
        <v>101.57</v>
      </c>
      <c r="K10" s="58"/>
      <c r="L10" s="47">
        <v>1518</v>
      </c>
      <c r="M10" s="88">
        <v>102.22</v>
      </c>
      <c r="N10" s="46"/>
      <c r="O10" s="47">
        <v>1437</v>
      </c>
      <c r="P10" s="89">
        <v>100.28</v>
      </c>
      <c r="Q10" s="46"/>
      <c r="R10" s="47">
        <v>1388</v>
      </c>
      <c r="S10" s="90">
        <v>101.68</v>
      </c>
      <c r="T10" s="58"/>
      <c r="U10" s="47">
        <v>1437</v>
      </c>
      <c r="V10" s="89">
        <v>101.39</v>
      </c>
      <c r="W10" s="70">
        <f t="shared" si="0"/>
        <v>49</v>
      </c>
      <c r="X10" s="216"/>
      <c r="Y10" s="61">
        <f t="shared" ref="Y10:Y12" si="1">V10-S10</f>
        <v>-0.29000000000000625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4983</v>
      </c>
      <c r="G11" s="96"/>
      <c r="H11" s="94"/>
      <c r="I11" s="95">
        <f>SUM(I7:I10)</f>
        <v>4946</v>
      </c>
      <c r="J11" s="96"/>
      <c r="K11" s="97"/>
      <c r="L11" s="95">
        <f>SUM(L7:L10)</f>
        <v>4821</v>
      </c>
      <c r="M11" s="96"/>
      <c r="N11" s="94"/>
      <c r="O11" s="95">
        <f>SUM(O7:O10)</f>
        <v>4646</v>
      </c>
      <c r="P11" s="98"/>
      <c r="Q11" s="94"/>
      <c r="R11" s="95">
        <f>SUM(R7:R10)</f>
        <v>4514</v>
      </c>
      <c r="S11" s="99"/>
      <c r="T11" s="97"/>
      <c r="U11" s="95">
        <f>SUM(U7:U10)</f>
        <v>4396</v>
      </c>
      <c r="V11" s="98"/>
      <c r="W11" s="71">
        <f t="shared" si="0"/>
        <v>-118</v>
      </c>
      <c r="X11" s="65"/>
      <c r="Y11" s="45"/>
    </row>
    <row r="12" spans="1:25" ht="20.100000000000001" customHeight="1" x14ac:dyDescent="0.25">
      <c r="A12" s="77" t="s">
        <v>42</v>
      </c>
      <c r="B12" s="79" t="s">
        <v>8</v>
      </c>
      <c r="C12" s="100" t="s">
        <v>33</v>
      </c>
      <c r="D12" s="101" t="s">
        <v>4</v>
      </c>
      <c r="E12" s="102"/>
      <c r="F12" s="103">
        <v>1629</v>
      </c>
      <c r="G12" s="105">
        <v>101.12</v>
      </c>
      <c r="H12" s="102"/>
      <c r="I12" s="103">
        <v>1545</v>
      </c>
      <c r="J12" s="106">
        <v>101.44</v>
      </c>
      <c r="K12" s="107"/>
      <c r="L12" s="103">
        <v>1575</v>
      </c>
      <c r="M12" s="106">
        <v>101.48</v>
      </c>
      <c r="N12" s="102"/>
      <c r="O12" s="103">
        <v>1521</v>
      </c>
      <c r="P12" s="108">
        <v>100.2</v>
      </c>
      <c r="Q12" s="102"/>
      <c r="R12" s="103">
        <v>1469</v>
      </c>
      <c r="S12" s="109">
        <v>102.23</v>
      </c>
      <c r="T12" s="107"/>
      <c r="U12" s="103">
        <v>1419</v>
      </c>
      <c r="V12" s="108">
        <v>102.23</v>
      </c>
      <c r="W12" s="72">
        <f t="shared" si="0"/>
        <v>-50</v>
      </c>
      <c r="X12" s="216" t="s">
        <v>19</v>
      </c>
      <c r="Y12" s="60">
        <f t="shared" si="1"/>
        <v>0</v>
      </c>
    </row>
    <row r="13" spans="1:25" ht="20.100000000000001" customHeight="1" x14ac:dyDescent="0.25">
      <c r="A13" s="77" t="s">
        <v>42</v>
      </c>
      <c r="B13" s="79" t="s">
        <v>9</v>
      </c>
      <c r="C13" s="100" t="s">
        <v>29</v>
      </c>
      <c r="D13" s="101" t="s">
        <v>4</v>
      </c>
      <c r="E13" s="102"/>
      <c r="F13" s="103">
        <v>1622</v>
      </c>
      <c r="G13" s="105">
        <v>100.12</v>
      </c>
      <c r="H13" s="102"/>
      <c r="I13" s="103">
        <v>1639</v>
      </c>
      <c r="J13" s="106">
        <v>100.61</v>
      </c>
      <c r="K13" s="107"/>
      <c r="L13" s="103">
        <v>1551</v>
      </c>
      <c r="M13" s="106">
        <v>100.39</v>
      </c>
      <c r="N13" s="102"/>
      <c r="O13" s="103">
        <v>1551</v>
      </c>
      <c r="P13" s="108">
        <v>98.48</v>
      </c>
      <c r="Q13" s="102"/>
      <c r="R13" s="103">
        <v>1474</v>
      </c>
      <c r="S13" s="109">
        <v>96.91</v>
      </c>
      <c r="T13" s="107"/>
      <c r="U13" s="103">
        <v>1448</v>
      </c>
      <c r="V13" s="108">
        <v>98.59</v>
      </c>
      <c r="W13" s="72">
        <f t="shared" si="0"/>
        <v>-26</v>
      </c>
      <c r="X13" s="216"/>
      <c r="Y13" s="62">
        <f>V13-S13</f>
        <v>1.6800000000000068</v>
      </c>
    </row>
    <row r="14" spans="1:25" ht="20.100000000000001" customHeight="1" x14ac:dyDescent="0.25">
      <c r="A14" s="77" t="s">
        <v>42</v>
      </c>
      <c r="B14" s="79" t="s">
        <v>10</v>
      </c>
      <c r="C14" s="100" t="s">
        <v>30</v>
      </c>
      <c r="D14" s="101" t="s">
        <v>4</v>
      </c>
      <c r="E14" s="102"/>
      <c r="F14" s="103">
        <v>1671</v>
      </c>
      <c r="G14" s="105">
        <v>99.52</v>
      </c>
      <c r="H14" s="102"/>
      <c r="I14" s="103">
        <v>1629</v>
      </c>
      <c r="J14" s="106">
        <v>100.43</v>
      </c>
      <c r="K14" s="107"/>
      <c r="L14" s="103">
        <v>1604</v>
      </c>
      <c r="M14" s="106">
        <v>97.86</v>
      </c>
      <c r="N14" s="102"/>
      <c r="O14" s="103">
        <v>1517</v>
      </c>
      <c r="P14" s="108">
        <v>97.81</v>
      </c>
      <c r="Q14" s="102"/>
      <c r="R14" s="103">
        <v>1556</v>
      </c>
      <c r="S14" s="109">
        <v>100.32</v>
      </c>
      <c r="T14" s="107"/>
      <c r="U14" s="103">
        <v>1479</v>
      </c>
      <c r="V14" s="108">
        <v>100.32</v>
      </c>
      <c r="W14" s="72">
        <f t="shared" si="0"/>
        <v>-77</v>
      </c>
      <c r="X14" s="216"/>
      <c r="Y14" s="62">
        <f>V14-S14</f>
        <v>0</v>
      </c>
    </row>
    <row r="15" spans="1:25" ht="20.100000000000001" customHeight="1" x14ac:dyDescent="0.25">
      <c r="A15" s="77" t="s">
        <v>42</v>
      </c>
      <c r="B15" s="79" t="s">
        <v>11</v>
      </c>
      <c r="C15" s="100" t="s">
        <v>31</v>
      </c>
      <c r="D15" s="101" t="s">
        <v>4</v>
      </c>
      <c r="E15" s="102"/>
      <c r="F15" s="103">
        <v>1654</v>
      </c>
      <c r="G15" s="105">
        <v>97.99</v>
      </c>
      <c r="H15" s="102"/>
      <c r="I15" s="103">
        <v>1647</v>
      </c>
      <c r="J15" s="106">
        <v>98.56</v>
      </c>
      <c r="K15" s="107"/>
      <c r="L15" s="103">
        <v>1602</v>
      </c>
      <c r="M15" s="106">
        <v>98.34</v>
      </c>
      <c r="N15" s="102"/>
      <c r="O15" s="103">
        <v>1573</v>
      </c>
      <c r="P15" s="108">
        <v>98.07</v>
      </c>
      <c r="Q15" s="102"/>
      <c r="R15" s="103">
        <v>1497</v>
      </c>
      <c r="S15" s="109">
        <v>98.68</v>
      </c>
      <c r="T15" s="107"/>
      <c r="U15" s="103">
        <v>1535</v>
      </c>
      <c r="V15" s="108">
        <v>98.68</v>
      </c>
      <c r="W15" s="72">
        <f t="shared" si="0"/>
        <v>38</v>
      </c>
      <c r="X15" s="216"/>
      <c r="Y15" s="62">
        <f>V15-S15</f>
        <v>0</v>
      </c>
    </row>
    <row r="16" spans="1:25" ht="20.100000000000001" customHeight="1" x14ac:dyDescent="0.25">
      <c r="A16" s="77" t="s">
        <v>42</v>
      </c>
      <c r="B16" s="79" t="s">
        <v>12</v>
      </c>
      <c r="C16" s="100" t="s">
        <v>32</v>
      </c>
      <c r="D16" s="101" t="s">
        <v>4</v>
      </c>
      <c r="E16" s="102"/>
      <c r="F16" s="103">
        <v>1685</v>
      </c>
      <c r="G16" s="105">
        <v>99.59</v>
      </c>
      <c r="H16" s="102"/>
      <c r="I16" s="103">
        <v>1659</v>
      </c>
      <c r="J16" s="106">
        <v>100.3</v>
      </c>
      <c r="K16" s="107"/>
      <c r="L16" s="103">
        <v>1651</v>
      </c>
      <c r="M16" s="106">
        <v>100.24</v>
      </c>
      <c r="N16" s="102"/>
      <c r="O16" s="103">
        <v>1601</v>
      </c>
      <c r="P16" s="108">
        <v>99.94</v>
      </c>
      <c r="Q16" s="102"/>
      <c r="R16" s="103">
        <v>1574</v>
      </c>
      <c r="S16" s="109">
        <v>100.06</v>
      </c>
      <c r="T16" s="107"/>
      <c r="U16" s="103">
        <v>1498</v>
      </c>
      <c r="V16" s="108">
        <v>100.06</v>
      </c>
      <c r="W16" s="72">
        <f t="shared" si="0"/>
        <v>-76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8261</v>
      </c>
      <c r="G17" s="114"/>
      <c r="H17" s="112"/>
      <c r="I17" s="113">
        <f>SUM(I12:I16)</f>
        <v>8119</v>
      </c>
      <c r="J17" s="114"/>
      <c r="K17" s="116"/>
      <c r="L17" s="113">
        <f>SUM(L12:L16)</f>
        <v>7983</v>
      </c>
      <c r="M17" s="114"/>
      <c r="N17" s="112"/>
      <c r="O17" s="113">
        <f>SUM(O12:O16)</f>
        <v>7763</v>
      </c>
      <c r="P17" s="117"/>
      <c r="Q17" s="112"/>
      <c r="R17" s="113">
        <f>SUM(R12:R16)</f>
        <v>7570</v>
      </c>
      <c r="S17" s="118"/>
      <c r="T17" s="116"/>
      <c r="U17" s="113">
        <f>SUM(U12:U16)</f>
        <v>7379</v>
      </c>
      <c r="V17" s="117"/>
      <c r="W17" s="73">
        <f t="shared" si="0"/>
        <v>-191</v>
      </c>
      <c r="X17" s="65"/>
      <c r="Y17" s="45"/>
    </row>
    <row r="18" spans="1:25" ht="19.5" customHeight="1" x14ac:dyDescent="0.25">
      <c r="A18" s="119" t="s">
        <v>42</v>
      </c>
      <c r="B18" s="120" t="s">
        <v>13</v>
      </c>
      <c r="C18" s="49" t="s">
        <v>27</v>
      </c>
      <c r="D18" s="50" t="s">
        <v>4</v>
      </c>
      <c r="E18" s="51"/>
      <c r="F18" s="52">
        <v>161</v>
      </c>
      <c r="G18" s="82">
        <v>3.87</v>
      </c>
      <c r="H18" s="51"/>
      <c r="I18" s="52">
        <v>173</v>
      </c>
      <c r="J18" s="82">
        <v>7.45</v>
      </c>
      <c r="K18" s="53"/>
      <c r="L18" s="52">
        <v>175</v>
      </c>
      <c r="M18" s="82">
        <v>1.1599999999999999</v>
      </c>
      <c r="N18" s="51"/>
      <c r="O18" s="52">
        <v>191</v>
      </c>
      <c r="P18" s="82">
        <v>9.14</v>
      </c>
      <c r="Q18" s="51"/>
      <c r="R18" s="52">
        <v>201</v>
      </c>
      <c r="S18" s="84">
        <v>5.24</v>
      </c>
      <c r="T18" s="53"/>
      <c r="U18" s="52">
        <v>212</v>
      </c>
      <c r="V18" s="82">
        <v>5.24</v>
      </c>
      <c r="W18" s="74">
        <f t="shared" si="0"/>
        <v>11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42</v>
      </c>
      <c r="B19" s="120" t="s">
        <v>84</v>
      </c>
      <c r="C19" s="54" t="s">
        <v>82</v>
      </c>
      <c r="D19" s="55" t="s">
        <v>4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8</v>
      </c>
      <c r="P19" s="83">
        <v>0</v>
      </c>
      <c r="Q19" s="56"/>
      <c r="R19" s="57">
        <v>16</v>
      </c>
      <c r="S19" s="85">
        <v>100</v>
      </c>
      <c r="T19" s="59"/>
      <c r="U19" s="57">
        <v>16</v>
      </c>
      <c r="V19" s="83">
        <v>0</v>
      </c>
      <c r="W19" s="75">
        <f t="shared" ref="W19" si="2">U19-R19</f>
        <v>0</v>
      </c>
      <c r="X19" s="214"/>
      <c r="Y19" s="64">
        <f>V19-S19</f>
        <v>-100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13405</v>
      </c>
      <c r="G20" s="39"/>
      <c r="H20" s="37"/>
      <c r="I20" s="38">
        <f>I11+I17+I18+I19</f>
        <v>13238</v>
      </c>
      <c r="J20" s="39"/>
      <c r="K20" s="40"/>
      <c r="L20" s="38">
        <f>L11+L17+L18+L19</f>
        <v>12979</v>
      </c>
      <c r="M20" s="41"/>
      <c r="N20" s="37"/>
      <c r="O20" s="38">
        <f>O11+O17+O18+O19</f>
        <v>12608</v>
      </c>
      <c r="P20" s="41"/>
      <c r="Q20" s="37"/>
      <c r="R20" s="38">
        <f>R11+R17+R18+R19</f>
        <v>12301</v>
      </c>
      <c r="S20" s="42"/>
      <c r="T20" s="40"/>
      <c r="U20" s="38">
        <f>U11+U17+U18+U19</f>
        <v>12003</v>
      </c>
      <c r="V20" s="41"/>
      <c r="W20" s="76">
        <f t="shared" si="0"/>
        <v>-298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-37</v>
      </c>
      <c r="J23" s="43"/>
      <c r="K23" s="43"/>
      <c r="L23" s="43">
        <v>-125</v>
      </c>
      <c r="M23" s="43"/>
      <c r="N23" s="43"/>
      <c r="O23" s="43">
        <v>-175</v>
      </c>
      <c r="P23" s="43"/>
      <c r="Q23" s="43"/>
      <c r="R23" s="43">
        <v>-132</v>
      </c>
      <c r="S23" s="43"/>
      <c r="T23" s="43"/>
      <c r="U23" s="43">
        <v>-118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-142</v>
      </c>
      <c r="J24" s="43"/>
      <c r="K24" s="43"/>
      <c r="L24" s="43">
        <v>-136</v>
      </c>
      <c r="M24" s="43"/>
      <c r="N24" s="43"/>
      <c r="O24" s="43">
        <v>-220</v>
      </c>
      <c r="P24" s="43"/>
      <c r="Q24" s="43"/>
      <c r="R24" s="43">
        <v>-193</v>
      </c>
      <c r="S24" s="43"/>
      <c r="T24" s="43"/>
      <c r="U24" s="43">
        <v>-191</v>
      </c>
      <c r="V24" s="43"/>
    </row>
    <row r="25" spans="1:25" s="196" customFormat="1" ht="15" customHeight="1" x14ac:dyDescent="0.25">
      <c r="C25" s="26" t="s">
        <v>95</v>
      </c>
      <c r="I25" s="26">
        <v>12</v>
      </c>
      <c r="L25" s="26">
        <v>2</v>
      </c>
      <c r="O25" s="26">
        <v>16</v>
      </c>
      <c r="R25" s="26">
        <v>10</v>
      </c>
      <c r="U25" s="26">
        <v>11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8</v>
      </c>
      <c r="R26" s="26">
        <v>8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-167</v>
      </c>
      <c r="J27" s="43"/>
      <c r="K27" s="43"/>
      <c r="L27" s="43">
        <v>-259</v>
      </c>
      <c r="M27" s="43"/>
      <c r="N27" s="43"/>
      <c r="O27" s="43">
        <v>-371</v>
      </c>
      <c r="P27" s="43"/>
      <c r="Q27" s="43"/>
      <c r="R27" s="43">
        <v>-307</v>
      </c>
      <c r="S27" s="43"/>
      <c r="T27" s="43"/>
      <c r="U27" s="43">
        <v>-298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7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43</v>
      </c>
      <c r="E4" s="125" t="s">
        <v>45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44</v>
      </c>
      <c r="B7" s="104" t="s">
        <v>3</v>
      </c>
      <c r="C7" s="115" t="s">
        <v>23</v>
      </c>
      <c r="D7" s="121" t="s">
        <v>4</v>
      </c>
      <c r="E7" s="122">
        <v>6500</v>
      </c>
      <c r="F7" s="123">
        <v>252</v>
      </c>
      <c r="G7" s="124">
        <v>3.88</v>
      </c>
      <c r="H7" s="122">
        <v>6028</v>
      </c>
      <c r="I7" s="123">
        <v>241</v>
      </c>
      <c r="J7" s="124">
        <v>4</v>
      </c>
      <c r="K7" s="14">
        <v>6572</v>
      </c>
      <c r="L7" s="123">
        <v>219</v>
      </c>
      <c r="M7" s="124">
        <v>3.33</v>
      </c>
      <c r="N7" s="122">
        <v>6180</v>
      </c>
      <c r="O7" s="123">
        <v>207</v>
      </c>
      <c r="P7" s="124">
        <v>3.35</v>
      </c>
      <c r="Q7" s="122">
        <v>5628</v>
      </c>
      <c r="R7" s="123">
        <v>171</v>
      </c>
      <c r="S7" s="23">
        <v>3.04</v>
      </c>
      <c r="T7" s="14">
        <v>5533</v>
      </c>
      <c r="U7" s="123">
        <v>168</v>
      </c>
      <c r="V7" s="124">
        <v>3.04</v>
      </c>
      <c r="W7" s="69">
        <f>U7-R7</f>
        <v>-3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44</v>
      </c>
      <c r="B8" s="104" t="s">
        <v>5</v>
      </c>
      <c r="C8" s="34" t="s">
        <v>24</v>
      </c>
      <c r="D8" s="44" t="s">
        <v>4</v>
      </c>
      <c r="E8" s="46">
        <v>6827</v>
      </c>
      <c r="F8" s="47">
        <v>5670</v>
      </c>
      <c r="G8" s="48">
        <v>83.05</v>
      </c>
      <c r="H8" s="46">
        <v>6597</v>
      </c>
      <c r="I8" s="47">
        <v>5629</v>
      </c>
      <c r="J8" s="48">
        <v>85.33</v>
      </c>
      <c r="K8" s="58">
        <v>6114</v>
      </c>
      <c r="L8" s="47">
        <v>5367</v>
      </c>
      <c r="M8" s="48">
        <v>87.78</v>
      </c>
      <c r="N8" s="46">
        <v>6660</v>
      </c>
      <c r="O8" s="47">
        <v>5500</v>
      </c>
      <c r="P8" s="48">
        <v>82.58</v>
      </c>
      <c r="Q8" s="46">
        <v>6263</v>
      </c>
      <c r="R8" s="47">
        <v>5237</v>
      </c>
      <c r="S8" s="68">
        <v>83.62</v>
      </c>
      <c r="T8" s="58">
        <v>5706</v>
      </c>
      <c r="U8" s="47">
        <v>4771</v>
      </c>
      <c r="V8" s="48">
        <v>83.62</v>
      </c>
      <c r="W8" s="70">
        <f t="shared" ref="W8:W20" si="0">U8-R8</f>
        <v>-466</v>
      </c>
      <c r="X8" s="216"/>
      <c r="Y8" s="61">
        <f>V8-S8</f>
        <v>0</v>
      </c>
    </row>
    <row r="9" spans="1:25" ht="20.100000000000001" customHeight="1" x14ac:dyDescent="0.25">
      <c r="A9" s="77" t="s">
        <v>44</v>
      </c>
      <c r="B9" s="79" t="s">
        <v>6</v>
      </c>
      <c r="C9" s="115" t="s">
        <v>25</v>
      </c>
      <c r="D9" s="80" t="s">
        <v>4</v>
      </c>
      <c r="E9" s="122"/>
      <c r="F9" s="123">
        <v>5742</v>
      </c>
      <c r="G9" s="81">
        <v>102.13</v>
      </c>
      <c r="H9" s="122"/>
      <c r="I9" s="123">
        <v>5807</v>
      </c>
      <c r="J9" s="124">
        <v>102.42</v>
      </c>
      <c r="K9" s="14"/>
      <c r="L9" s="123">
        <v>5781</v>
      </c>
      <c r="M9" s="124">
        <v>102.7</v>
      </c>
      <c r="N9" s="122"/>
      <c r="O9" s="123">
        <v>5543</v>
      </c>
      <c r="P9" s="86">
        <v>103.28</v>
      </c>
      <c r="Q9" s="122"/>
      <c r="R9" s="123">
        <v>5624</v>
      </c>
      <c r="S9" s="23">
        <v>102.25</v>
      </c>
      <c r="T9" s="14"/>
      <c r="U9" s="123">
        <v>5380</v>
      </c>
      <c r="V9" s="86">
        <v>102.74</v>
      </c>
      <c r="W9" s="69">
        <f t="shared" si="0"/>
        <v>-244</v>
      </c>
      <c r="X9" s="215" t="s">
        <v>19</v>
      </c>
      <c r="Y9" s="60">
        <f>V9-S9</f>
        <v>0.48999999999999488</v>
      </c>
    </row>
    <row r="10" spans="1:25" ht="20.100000000000001" customHeight="1" x14ac:dyDescent="0.25">
      <c r="A10" s="77" t="s">
        <v>44</v>
      </c>
      <c r="B10" s="79" t="s">
        <v>7</v>
      </c>
      <c r="C10" s="34" t="s">
        <v>34</v>
      </c>
      <c r="D10" s="44" t="s">
        <v>4</v>
      </c>
      <c r="E10" s="46"/>
      <c r="F10" s="47">
        <v>5986</v>
      </c>
      <c r="G10" s="87">
        <v>101.22</v>
      </c>
      <c r="H10" s="46"/>
      <c r="I10" s="47">
        <v>5903</v>
      </c>
      <c r="J10" s="88">
        <v>102.8</v>
      </c>
      <c r="K10" s="58"/>
      <c r="L10" s="47">
        <v>5953</v>
      </c>
      <c r="M10" s="88">
        <v>102.51</v>
      </c>
      <c r="N10" s="46"/>
      <c r="O10" s="47">
        <v>5893</v>
      </c>
      <c r="P10" s="89">
        <v>101.94</v>
      </c>
      <c r="Q10" s="46"/>
      <c r="R10" s="47">
        <v>5713</v>
      </c>
      <c r="S10" s="90">
        <v>103.07</v>
      </c>
      <c r="T10" s="58"/>
      <c r="U10" s="47">
        <v>5765</v>
      </c>
      <c r="V10" s="89">
        <v>102.51</v>
      </c>
      <c r="W10" s="70">
        <f t="shared" si="0"/>
        <v>52</v>
      </c>
      <c r="X10" s="216"/>
      <c r="Y10" s="61">
        <f t="shared" ref="Y10:Y12" si="1">V10-S10</f>
        <v>-0.55999999999998806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17650</v>
      </c>
      <c r="G11" s="96"/>
      <c r="H11" s="94"/>
      <c r="I11" s="95">
        <f>SUM(I7:I10)</f>
        <v>17580</v>
      </c>
      <c r="J11" s="96"/>
      <c r="K11" s="97"/>
      <c r="L11" s="95">
        <f>SUM(L7:L10)</f>
        <v>17320</v>
      </c>
      <c r="M11" s="96"/>
      <c r="N11" s="94"/>
      <c r="O11" s="95">
        <f>SUM(O7:O10)</f>
        <v>17143</v>
      </c>
      <c r="P11" s="98"/>
      <c r="Q11" s="94"/>
      <c r="R11" s="95">
        <f>SUM(R7:R10)</f>
        <v>16745</v>
      </c>
      <c r="S11" s="99"/>
      <c r="T11" s="97"/>
      <c r="U11" s="95">
        <f>SUM(U7:U10)</f>
        <v>16084</v>
      </c>
      <c r="V11" s="98"/>
      <c r="W11" s="71">
        <f t="shared" si="0"/>
        <v>-661</v>
      </c>
      <c r="X11" s="65"/>
      <c r="Y11" s="45"/>
    </row>
    <row r="12" spans="1:25" ht="20.100000000000001" customHeight="1" x14ac:dyDescent="0.25">
      <c r="A12" s="77" t="s">
        <v>44</v>
      </c>
      <c r="B12" s="79" t="s">
        <v>8</v>
      </c>
      <c r="C12" s="100" t="s">
        <v>33</v>
      </c>
      <c r="D12" s="101" t="s">
        <v>4</v>
      </c>
      <c r="E12" s="102"/>
      <c r="F12" s="103">
        <v>6061</v>
      </c>
      <c r="G12" s="105">
        <v>100.02</v>
      </c>
      <c r="H12" s="102"/>
      <c r="I12" s="103">
        <v>6028</v>
      </c>
      <c r="J12" s="106">
        <v>100.7</v>
      </c>
      <c r="K12" s="107"/>
      <c r="L12" s="103">
        <v>5917</v>
      </c>
      <c r="M12" s="106">
        <v>100.24</v>
      </c>
      <c r="N12" s="102"/>
      <c r="O12" s="103">
        <v>6023</v>
      </c>
      <c r="P12" s="108">
        <v>101.18</v>
      </c>
      <c r="Q12" s="102"/>
      <c r="R12" s="103">
        <v>5980</v>
      </c>
      <c r="S12" s="109">
        <v>101.48</v>
      </c>
      <c r="T12" s="107"/>
      <c r="U12" s="103">
        <v>5798</v>
      </c>
      <c r="V12" s="108">
        <v>101.48</v>
      </c>
      <c r="W12" s="72">
        <f t="shared" si="0"/>
        <v>-182</v>
      </c>
      <c r="X12" s="216" t="s">
        <v>19</v>
      </c>
      <c r="Y12" s="60">
        <f t="shared" si="1"/>
        <v>0</v>
      </c>
    </row>
    <row r="13" spans="1:25" ht="20.100000000000001" customHeight="1" x14ac:dyDescent="0.25">
      <c r="A13" s="77" t="s">
        <v>44</v>
      </c>
      <c r="B13" s="79" t="s">
        <v>9</v>
      </c>
      <c r="C13" s="100" t="s">
        <v>29</v>
      </c>
      <c r="D13" s="101" t="s">
        <v>4</v>
      </c>
      <c r="E13" s="102"/>
      <c r="F13" s="103">
        <v>6343</v>
      </c>
      <c r="G13" s="105">
        <v>99.98</v>
      </c>
      <c r="H13" s="102"/>
      <c r="I13" s="103">
        <v>6076</v>
      </c>
      <c r="J13" s="106">
        <v>100.25</v>
      </c>
      <c r="K13" s="107"/>
      <c r="L13" s="103">
        <v>5985</v>
      </c>
      <c r="M13" s="106">
        <v>99.29</v>
      </c>
      <c r="N13" s="102"/>
      <c r="O13" s="103">
        <v>5869</v>
      </c>
      <c r="P13" s="108">
        <v>99.19</v>
      </c>
      <c r="Q13" s="102"/>
      <c r="R13" s="103">
        <v>5839</v>
      </c>
      <c r="S13" s="109">
        <v>96.95</v>
      </c>
      <c r="T13" s="107"/>
      <c r="U13" s="103">
        <v>5889</v>
      </c>
      <c r="V13" s="108">
        <v>98.48</v>
      </c>
      <c r="W13" s="72">
        <f t="shared" si="0"/>
        <v>50</v>
      </c>
      <c r="X13" s="216"/>
      <c r="Y13" s="62">
        <f>V13-S13</f>
        <v>1.5300000000000011</v>
      </c>
    </row>
    <row r="14" spans="1:25" ht="20.100000000000001" customHeight="1" x14ac:dyDescent="0.25">
      <c r="A14" s="77" t="s">
        <v>44</v>
      </c>
      <c r="B14" s="79" t="s">
        <v>10</v>
      </c>
      <c r="C14" s="100" t="s">
        <v>30</v>
      </c>
      <c r="D14" s="101" t="s">
        <v>4</v>
      </c>
      <c r="E14" s="102"/>
      <c r="F14" s="103">
        <v>6133</v>
      </c>
      <c r="G14" s="105">
        <v>98.94</v>
      </c>
      <c r="H14" s="102"/>
      <c r="I14" s="103">
        <v>6317</v>
      </c>
      <c r="J14" s="106">
        <v>99.59</v>
      </c>
      <c r="K14" s="107"/>
      <c r="L14" s="103">
        <v>6057</v>
      </c>
      <c r="M14" s="106">
        <v>99.69</v>
      </c>
      <c r="N14" s="102"/>
      <c r="O14" s="103">
        <v>5945</v>
      </c>
      <c r="P14" s="108">
        <v>99.33</v>
      </c>
      <c r="Q14" s="102"/>
      <c r="R14" s="103">
        <v>5842</v>
      </c>
      <c r="S14" s="109">
        <v>99.54</v>
      </c>
      <c r="T14" s="107"/>
      <c r="U14" s="103">
        <v>5812</v>
      </c>
      <c r="V14" s="108">
        <v>99.54</v>
      </c>
      <c r="W14" s="72">
        <f t="shared" si="0"/>
        <v>-30</v>
      </c>
      <c r="X14" s="216"/>
      <c r="Y14" s="62">
        <f>V14-S14</f>
        <v>0</v>
      </c>
    </row>
    <row r="15" spans="1:25" ht="20.100000000000001" customHeight="1" x14ac:dyDescent="0.25">
      <c r="A15" s="77" t="s">
        <v>44</v>
      </c>
      <c r="B15" s="79" t="s">
        <v>11</v>
      </c>
      <c r="C15" s="100" t="s">
        <v>31</v>
      </c>
      <c r="D15" s="101" t="s">
        <v>4</v>
      </c>
      <c r="E15" s="102"/>
      <c r="F15" s="103">
        <v>6287</v>
      </c>
      <c r="G15" s="105">
        <v>98.84</v>
      </c>
      <c r="H15" s="102"/>
      <c r="I15" s="103">
        <v>6108</v>
      </c>
      <c r="J15" s="106">
        <v>99.59</v>
      </c>
      <c r="K15" s="107"/>
      <c r="L15" s="103">
        <v>6258</v>
      </c>
      <c r="M15" s="106">
        <v>99.07</v>
      </c>
      <c r="N15" s="102"/>
      <c r="O15" s="103">
        <v>6011</v>
      </c>
      <c r="P15" s="108">
        <v>99.24</v>
      </c>
      <c r="Q15" s="102"/>
      <c r="R15" s="103">
        <v>5831</v>
      </c>
      <c r="S15" s="109">
        <v>98.08</v>
      </c>
      <c r="T15" s="107"/>
      <c r="U15" s="103">
        <v>5772</v>
      </c>
      <c r="V15" s="108">
        <v>98.8</v>
      </c>
      <c r="W15" s="72">
        <f t="shared" si="0"/>
        <v>-59</v>
      </c>
      <c r="X15" s="216"/>
      <c r="Y15" s="62">
        <f>V15-S15</f>
        <v>0.71999999999999886</v>
      </c>
    </row>
    <row r="16" spans="1:25" ht="20.100000000000001" customHeight="1" x14ac:dyDescent="0.25">
      <c r="A16" s="77" t="s">
        <v>44</v>
      </c>
      <c r="B16" s="79" t="s">
        <v>12</v>
      </c>
      <c r="C16" s="100" t="s">
        <v>32</v>
      </c>
      <c r="D16" s="101" t="s">
        <v>4</v>
      </c>
      <c r="E16" s="102"/>
      <c r="F16" s="103">
        <v>6136</v>
      </c>
      <c r="G16" s="105">
        <v>100.03</v>
      </c>
      <c r="H16" s="102"/>
      <c r="I16" s="103">
        <v>6323</v>
      </c>
      <c r="J16" s="106">
        <v>100.57</v>
      </c>
      <c r="K16" s="107"/>
      <c r="L16" s="103">
        <v>6117</v>
      </c>
      <c r="M16" s="106">
        <v>100.15</v>
      </c>
      <c r="N16" s="102"/>
      <c r="O16" s="103">
        <v>6215</v>
      </c>
      <c r="P16" s="108">
        <v>99.31</v>
      </c>
      <c r="Q16" s="102"/>
      <c r="R16" s="103">
        <v>5964</v>
      </c>
      <c r="S16" s="109">
        <v>99.22</v>
      </c>
      <c r="T16" s="107"/>
      <c r="U16" s="103">
        <v>5786</v>
      </c>
      <c r="V16" s="108">
        <v>99.22</v>
      </c>
      <c r="W16" s="72">
        <f t="shared" si="0"/>
        <v>-178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30960</v>
      </c>
      <c r="G17" s="114"/>
      <c r="H17" s="112"/>
      <c r="I17" s="113">
        <f>SUM(I12:I16)</f>
        <v>30852</v>
      </c>
      <c r="J17" s="114"/>
      <c r="K17" s="116"/>
      <c r="L17" s="113">
        <f>SUM(L12:L16)</f>
        <v>30334</v>
      </c>
      <c r="M17" s="114"/>
      <c r="N17" s="112"/>
      <c r="O17" s="113">
        <f>SUM(O12:O16)</f>
        <v>30063</v>
      </c>
      <c r="P17" s="117"/>
      <c r="Q17" s="112"/>
      <c r="R17" s="113">
        <f>SUM(R12:R16)</f>
        <v>29456</v>
      </c>
      <c r="S17" s="118"/>
      <c r="T17" s="116"/>
      <c r="U17" s="113">
        <f>SUM(U12:U16)</f>
        <v>29057</v>
      </c>
      <c r="V17" s="117"/>
      <c r="W17" s="73">
        <f t="shared" si="0"/>
        <v>-399</v>
      </c>
      <c r="X17" s="65"/>
      <c r="Y17" s="45"/>
    </row>
    <row r="18" spans="1:25" ht="19.5" customHeight="1" x14ac:dyDescent="0.25">
      <c r="A18" s="119" t="s">
        <v>44</v>
      </c>
      <c r="B18" s="120" t="s">
        <v>13</v>
      </c>
      <c r="C18" s="49" t="s">
        <v>27</v>
      </c>
      <c r="D18" s="50" t="s">
        <v>4</v>
      </c>
      <c r="E18" s="51"/>
      <c r="F18" s="52">
        <v>548</v>
      </c>
      <c r="G18" s="82">
        <v>0.74</v>
      </c>
      <c r="H18" s="51"/>
      <c r="I18" s="52">
        <v>580</v>
      </c>
      <c r="J18" s="82">
        <v>5.84</v>
      </c>
      <c r="K18" s="53"/>
      <c r="L18" s="52">
        <v>631</v>
      </c>
      <c r="M18" s="82">
        <v>8.7899999999999991</v>
      </c>
      <c r="N18" s="51"/>
      <c r="O18" s="52">
        <v>637</v>
      </c>
      <c r="P18" s="82">
        <v>0.95</v>
      </c>
      <c r="Q18" s="51"/>
      <c r="R18" s="52">
        <v>642</v>
      </c>
      <c r="S18" s="84">
        <v>0.78</v>
      </c>
      <c r="T18" s="53"/>
      <c r="U18" s="52">
        <v>647</v>
      </c>
      <c r="V18" s="82">
        <v>0.78</v>
      </c>
      <c r="W18" s="74">
        <f t="shared" si="0"/>
        <v>5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44</v>
      </c>
      <c r="B19" s="120" t="s">
        <v>84</v>
      </c>
      <c r="C19" s="54" t="s">
        <v>82</v>
      </c>
      <c r="D19" s="55" t="s">
        <v>4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10</v>
      </c>
      <c r="P19" s="83">
        <v>0</v>
      </c>
      <c r="Q19" s="56"/>
      <c r="R19" s="57">
        <v>10</v>
      </c>
      <c r="S19" s="85">
        <v>0</v>
      </c>
      <c r="T19" s="59"/>
      <c r="U19" s="57">
        <v>10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49158</v>
      </c>
      <c r="G20" s="39"/>
      <c r="H20" s="37"/>
      <c r="I20" s="38">
        <f>I11+I17+I18+I19</f>
        <v>49012</v>
      </c>
      <c r="J20" s="39"/>
      <c r="K20" s="40"/>
      <c r="L20" s="38">
        <f>L11+L17+L18+L19</f>
        <v>48285</v>
      </c>
      <c r="M20" s="41"/>
      <c r="N20" s="37"/>
      <c r="O20" s="38">
        <f>O11+O17+O18+O19</f>
        <v>47853</v>
      </c>
      <c r="P20" s="41"/>
      <c r="Q20" s="37"/>
      <c r="R20" s="38">
        <f>R11+R17+R18+R19</f>
        <v>46853</v>
      </c>
      <c r="S20" s="42"/>
      <c r="T20" s="40"/>
      <c r="U20" s="38">
        <f>U11+U17+U18+U19</f>
        <v>45798</v>
      </c>
      <c r="V20" s="41"/>
      <c r="W20" s="76">
        <f t="shared" si="0"/>
        <v>-1055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-70</v>
      </c>
      <c r="J23" s="43"/>
      <c r="K23" s="43"/>
      <c r="L23" s="43">
        <v>-260</v>
      </c>
      <c r="M23" s="43"/>
      <c r="N23" s="43"/>
      <c r="O23" s="43">
        <v>-177</v>
      </c>
      <c r="P23" s="43"/>
      <c r="Q23" s="43"/>
      <c r="R23" s="43">
        <v>-398</v>
      </c>
      <c r="S23" s="43"/>
      <c r="T23" s="43"/>
      <c r="U23" s="43">
        <v>-661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-108</v>
      </c>
      <c r="J24" s="43"/>
      <c r="K24" s="43"/>
      <c r="L24" s="43">
        <v>-518</v>
      </c>
      <c r="M24" s="43"/>
      <c r="N24" s="43"/>
      <c r="O24" s="43">
        <v>-271</v>
      </c>
      <c r="P24" s="43"/>
      <c r="Q24" s="43"/>
      <c r="R24" s="43">
        <v>-607</v>
      </c>
      <c r="S24" s="43"/>
      <c r="T24" s="43"/>
      <c r="U24" s="43">
        <v>-399</v>
      </c>
      <c r="V24" s="43"/>
    </row>
    <row r="25" spans="1:25" s="196" customFormat="1" ht="15" customHeight="1" x14ac:dyDescent="0.25">
      <c r="C25" s="26" t="s">
        <v>95</v>
      </c>
      <c r="I25" s="26">
        <v>32</v>
      </c>
      <c r="L25" s="26">
        <v>51</v>
      </c>
      <c r="O25" s="26">
        <v>6</v>
      </c>
      <c r="R25" s="26">
        <v>5</v>
      </c>
      <c r="U25" s="26">
        <v>5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10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-146</v>
      </c>
      <c r="J27" s="43"/>
      <c r="K27" s="43"/>
      <c r="L27" s="43">
        <v>-727</v>
      </c>
      <c r="M27" s="43"/>
      <c r="N27" s="43"/>
      <c r="O27" s="43">
        <v>-432</v>
      </c>
      <c r="P27" s="43"/>
      <c r="Q27" s="43"/>
      <c r="R27" s="43">
        <v>-1000</v>
      </c>
      <c r="S27" s="43"/>
      <c r="T27" s="43"/>
      <c r="U27" s="43">
        <v>-1055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6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17</v>
      </c>
      <c r="E4" s="125" t="s">
        <v>45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85</v>
      </c>
      <c r="B7" s="104" t="s">
        <v>3</v>
      </c>
      <c r="C7" s="115" t="s">
        <v>23</v>
      </c>
      <c r="D7" s="121" t="s">
        <v>4</v>
      </c>
      <c r="E7" s="122">
        <v>12463</v>
      </c>
      <c r="F7" s="123">
        <v>1167</v>
      </c>
      <c r="G7" s="124">
        <v>9.36</v>
      </c>
      <c r="H7" s="122">
        <v>11708</v>
      </c>
      <c r="I7" s="123">
        <v>1162</v>
      </c>
      <c r="J7" s="124">
        <v>9.92</v>
      </c>
      <c r="K7" s="14">
        <v>12617</v>
      </c>
      <c r="L7" s="123">
        <v>1108</v>
      </c>
      <c r="M7" s="124">
        <v>8.7799999999999994</v>
      </c>
      <c r="N7" s="122">
        <v>11820</v>
      </c>
      <c r="O7" s="123">
        <v>1025</v>
      </c>
      <c r="P7" s="124">
        <v>8.67</v>
      </c>
      <c r="Q7" s="122">
        <v>10929</v>
      </c>
      <c r="R7" s="123">
        <v>892</v>
      </c>
      <c r="S7" s="23">
        <v>8.16</v>
      </c>
      <c r="T7" s="14">
        <v>10840</v>
      </c>
      <c r="U7" s="123">
        <v>887</v>
      </c>
      <c r="V7" s="124">
        <v>8.18</v>
      </c>
      <c r="W7" s="69">
        <f>U7-R7</f>
        <v>-5</v>
      </c>
      <c r="X7" s="215" t="s">
        <v>18</v>
      </c>
      <c r="Y7" s="60">
        <f>V7-S7</f>
        <v>1.9999999999999574E-2</v>
      </c>
    </row>
    <row r="8" spans="1:25" ht="20.100000000000001" customHeight="1" x14ac:dyDescent="0.25">
      <c r="A8" s="93" t="s">
        <v>85</v>
      </c>
      <c r="B8" s="104" t="s">
        <v>5</v>
      </c>
      <c r="C8" s="34" t="s">
        <v>24</v>
      </c>
      <c r="D8" s="44" t="s">
        <v>4</v>
      </c>
      <c r="E8" s="46">
        <v>13460</v>
      </c>
      <c r="F8" s="47">
        <v>10660</v>
      </c>
      <c r="G8" s="48">
        <v>79.2</v>
      </c>
      <c r="H8" s="46">
        <v>12967</v>
      </c>
      <c r="I8" s="47">
        <v>10564</v>
      </c>
      <c r="J8" s="48">
        <v>81.47</v>
      </c>
      <c r="K8" s="58">
        <v>12178</v>
      </c>
      <c r="L8" s="47">
        <v>10075</v>
      </c>
      <c r="M8" s="48">
        <v>82.73</v>
      </c>
      <c r="N8" s="46">
        <v>13108</v>
      </c>
      <c r="O8" s="47">
        <v>10450</v>
      </c>
      <c r="P8" s="48">
        <v>79.72</v>
      </c>
      <c r="Q8" s="46">
        <v>12278</v>
      </c>
      <c r="R8" s="47">
        <v>9887</v>
      </c>
      <c r="S8" s="68">
        <v>80.53</v>
      </c>
      <c r="T8" s="58">
        <v>11362</v>
      </c>
      <c r="U8" s="47">
        <v>9142</v>
      </c>
      <c r="V8" s="48">
        <v>80.459999999999994</v>
      </c>
      <c r="W8" s="70">
        <f t="shared" ref="W8:W20" si="0">U8-R8</f>
        <v>-745</v>
      </c>
      <c r="X8" s="216"/>
      <c r="Y8" s="61">
        <f>V8-S8</f>
        <v>-7.000000000000739E-2</v>
      </c>
    </row>
    <row r="9" spans="1:25" ht="20.100000000000001" customHeight="1" x14ac:dyDescent="0.25">
      <c r="A9" s="93" t="s">
        <v>85</v>
      </c>
      <c r="B9" s="79" t="s">
        <v>6</v>
      </c>
      <c r="C9" s="115" t="s">
        <v>25</v>
      </c>
      <c r="D9" s="80" t="s">
        <v>4</v>
      </c>
      <c r="E9" s="122"/>
      <c r="F9" s="123">
        <v>11025</v>
      </c>
      <c r="G9" s="81">
        <v>103.1</v>
      </c>
      <c r="H9" s="122"/>
      <c r="I9" s="123">
        <v>10957</v>
      </c>
      <c r="J9" s="124">
        <v>102.79</v>
      </c>
      <c r="K9" s="14"/>
      <c r="L9" s="123">
        <v>10865</v>
      </c>
      <c r="M9" s="124">
        <v>102.85</v>
      </c>
      <c r="N9" s="122"/>
      <c r="O9" s="123">
        <v>10332</v>
      </c>
      <c r="P9" s="86">
        <v>102.55</v>
      </c>
      <c r="Q9" s="122"/>
      <c r="R9" s="123">
        <v>10699</v>
      </c>
      <c r="S9" s="23">
        <v>102.38</v>
      </c>
      <c r="T9" s="14"/>
      <c r="U9" s="123">
        <v>10143</v>
      </c>
      <c r="V9" s="86">
        <v>102.59</v>
      </c>
      <c r="W9" s="69">
        <f t="shared" si="0"/>
        <v>-556</v>
      </c>
      <c r="X9" s="215" t="s">
        <v>19</v>
      </c>
      <c r="Y9" s="60">
        <f>V9-S9</f>
        <v>0.21000000000000796</v>
      </c>
    </row>
    <row r="10" spans="1:25" ht="20.100000000000001" customHeight="1" x14ac:dyDescent="0.25">
      <c r="A10" s="93" t="s">
        <v>85</v>
      </c>
      <c r="B10" s="79" t="s">
        <v>7</v>
      </c>
      <c r="C10" s="34" t="s">
        <v>34</v>
      </c>
      <c r="D10" s="44" t="s">
        <v>4</v>
      </c>
      <c r="E10" s="46"/>
      <c r="F10" s="47">
        <v>11424</v>
      </c>
      <c r="G10" s="87">
        <v>101.8</v>
      </c>
      <c r="H10" s="46"/>
      <c r="I10" s="47">
        <v>11327</v>
      </c>
      <c r="J10" s="88">
        <v>102.74</v>
      </c>
      <c r="K10" s="58"/>
      <c r="L10" s="47">
        <v>11271</v>
      </c>
      <c r="M10" s="88">
        <v>102.87</v>
      </c>
      <c r="N10" s="46"/>
      <c r="O10" s="47">
        <v>11079</v>
      </c>
      <c r="P10" s="89">
        <v>101.97</v>
      </c>
      <c r="Q10" s="46"/>
      <c r="R10" s="47">
        <v>10662</v>
      </c>
      <c r="S10" s="90">
        <v>103.19</v>
      </c>
      <c r="T10" s="58"/>
      <c r="U10" s="47">
        <v>10987</v>
      </c>
      <c r="V10" s="89">
        <v>102.69</v>
      </c>
      <c r="W10" s="70">
        <f t="shared" si="0"/>
        <v>325</v>
      </c>
      <c r="X10" s="216"/>
      <c r="Y10" s="61">
        <f t="shared" ref="Y10:Y12" si="1">V10-S10</f>
        <v>-0.5</v>
      </c>
    </row>
    <row r="11" spans="1:25" ht="20.100000000000001" customHeight="1" x14ac:dyDescent="0.25">
      <c r="A11" s="93"/>
      <c r="B11" s="79"/>
      <c r="C11" s="91" t="s">
        <v>28</v>
      </c>
      <c r="D11" s="92"/>
      <c r="E11" s="94"/>
      <c r="F11" s="95">
        <f>SUM(F7:F10)</f>
        <v>34276</v>
      </c>
      <c r="G11" s="96"/>
      <c r="H11" s="94"/>
      <c r="I11" s="95">
        <f>SUM(I7:I10)</f>
        <v>34010</v>
      </c>
      <c r="J11" s="96"/>
      <c r="K11" s="97"/>
      <c r="L11" s="95">
        <f>SUM(L7:L10)</f>
        <v>33319</v>
      </c>
      <c r="M11" s="96"/>
      <c r="N11" s="94"/>
      <c r="O11" s="95">
        <f>SUM(O7:O10)</f>
        <v>32886</v>
      </c>
      <c r="P11" s="98"/>
      <c r="Q11" s="94"/>
      <c r="R11" s="95">
        <f>SUM(R7:R10)</f>
        <v>32140</v>
      </c>
      <c r="S11" s="99"/>
      <c r="T11" s="97"/>
      <c r="U11" s="95">
        <f>SUM(U7:U10)</f>
        <v>31159</v>
      </c>
      <c r="V11" s="98"/>
      <c r="W11" s="71">
        <f t="shared" si="0"/>
        <v>-981</v>
      </c>
      <c r="X11" s="65"/>
      <c r="Y11" s="45"/>
    </row>
    <row r="12" spans="1:25" ht="20.100000000000001" customHeight="1" x14ac:dyDescent="0.25">
      <c r="A12" s="93" t="s">
        <v>85</v>
      </c>
      <c r="B12" s="79" t="s">
        <v>8</v>
      </c>
      <c r="C12" s="100" t="s">
        <v>33</v>
      </c>
      <c r="D12" s="101" t="s">
        <v>4</v>
      </c>
      <c r="E12" s="102"/>
      <c r="F12" s="103">
        <v>11665</v>
      </c>
      <c r="G12" s="105">
        <v>100.3</v>
      </c>
      <c r="H12" s="102"/>
      <c r="I12" s="103">
        <v>11520</v>
      </c>
      <c r="J12" s="106">
        <v>100.84</v>
      </c>
      <c r="K12" s="107"/>
      <c r="L12" s="103">
        <v>11380</v>
      </c>
      <c r="M12" s="106">
        <v>100.47</v>
      </c>
      <c r="N12" s="102"/>
      <c r="O12" s="103">
        <v>11366</v>
      </c>
      <c r="P12" s="108">
        <v>100.84</v>
      </c>
      <c r="Q12" s="102"/>
      <c r="R12" s="103">
        <v>11225</v>
      </c>
      <c r="S12" s="109">
        <v>101.32</v>
      </c>
      <c r="T12" s="107"/>
      <c r="U12" s="103">
        <v>10804</v>
      </c>
      <c r="V12" s="108">
        <v>101.33</v>
      </c>
      <c r="W12" s="72">
        <f t="shared" si="0"/>
        <v>-421</v>
      </c>
      <c r="X12" s="216" t="s">
        <v>19</v>
      </c>
      <c r="Y12" s="60">
        <f t="shared" si="1"/>
        <v>1.0000000000005116E-2</v>
      </c>
    </row>
    <row r="13" spans="1:25" ht="20.100000000000001" customHeight="1" x14ac:dyDescent="0.25">
      <c r="A13" s="93" t="s">
        <v>85</v>
      </c>
      <c r="B13" s="79" t="s">
        <v>9</v>
      </c>
      <c r="C13" s="100" t="s">
        <v>29</v>
      </c>
      <c r="D13" s="101" t="s">
        <v>4</v>
      </c>
      <c r="E13" s="102"/>
      <c r="F13" s="103">
        <v>12143</v>
      </c>
      <c r="G13" s="105">
        <v>99.79</v>
      </c>
      <c r="H13" s="102"/>
      <c r="I13" s="103">
        <v>11665</v>
      </c>
      <c r="J13" s="106">
        <v>100</v>
      </c>
      <c r="K13" s="107"/>
      <c r="L13" s="103">
        <v>11472</v>
      </c>
      <c r="M13" s="106">
        <v>99.58</v>
      </c>
      <c r="N13" s="102"/>
      <c r="O13" s="103">
        <v>11244</v>
      </c>
      <c r="P13" s="108">
        <v>98.8</v>
      </c>
      <c r="Q13" s="102"/>
      <c r="R13" s="103">
        <v>11067</v>
      </c>
      <c r="S13" s="109">
        <v>97.37</v>
      </c>
      <c r="T13" s="107"/>
      <c r="U13" s="103">
        <v>11046</v>
      </c>
      <c r="V13" s="108">
        <v>98.41</v>
      </c>
      <c r="W13" s="72">
        <f t="shared" si="0"/>
        <v>-21</v>
      </c>
      <c r="X13" s="216"/>
      <c r="Y13" s="62">
        <f>V13-S13</f>
        <v>1.039999999999992</v>
      </c>
    </row>
    <row r="14" spans="1:25" ht="20.100000000000001" customHeight="1" x14ac:dyDescent="0.25">
      <c r="A14" s="93" t="s">
        <v>85</v>
      </c>
      <c r="B14" s="79" t="s">
        <v>10</v>
      </c>
      <c r="C14" s="100" t="s">
        <v>30</v>
      </c>
      <c r="D14" s="101" t="s">
        <v>4</v>
      </c>
      <c r="E14" s="102"/>
      <c r="F14" s="103">
        <v>11972</v>
      </c>
      <c r="G14" s="105">
        <v>98.76</v>
      </c>
      <c r="H14" s="102"/>
      <c r="I14" s="103">
        <v>12101</v>
      </c>
      <c r="J14" s="106">
        <v>99.65</v>
      </c>
      <c r="K14" s="107"/>
      <c r="L14" s="103">
        <v>11597</v>
      </c>
      <c r="M14" s="106">
        <v>99.42</v>
      </c>
      <c r="N14" s="102"/>
      <c r="O14" s="103">
        <v>11365</v>
      </c>
      <c r="P14" s="108">
        <v>99.07</v>
      </c>
      <c r="Q14" s="102"/>
      <c r="R14" s="103">
        <v>11197</v>
      </c>
      <c r="S14" s="109">
        <v>99.58</v>
      </c>
      <c r="T14" s="107"/>
      <c r="U14" s="103">
        <v>11021</v>
      </c>
      <c r="V14" s="108">
        <v>99.58</v>
      </c>
      <c r="W14" s="72">
        <f t="shared" si="0"/>
        <v>-176</v>
      </c>
      <c r="X14" s="216"/>
      <c r="Y14" s="62">
        <f>V14-S14</f>
        <v>0</v>
      </c>
    </row>
    <row r="15" spans="1:25" ht="20.100000000000001" customHeight="1" x14ac:dyDescent="0.25">
      <c r="A15" s="93" t="s">
        <v>85</v>
      </c>
      <c r="B15" s="79" t="s">
        <v>11</v>
      </c>
      <c r="C15" s="100" t="s">
        <v>31</v>
      </c>
      <c r="D15" s="101" t="s">
        <v>4</v>
      </c>
      <c r="E15" s="102"/>
      <c r="F15" s="103">
        <v>12198</v>
      </c>
      <c r="G15" s="105">
        <v>98.6</v>
      </c>
      <c r="H15" s="102"/>
      <c r="I15" s="103">
        <v>11899</v>
      </c>
      <c r="J15" s="106">
        <v>99.39</v>
      </c>
      <c r="K15" s="107"/>
      <c r="L15" s="103">
        <v>11975</v>
      </c>
      <c r="M15" s="106">
        <v>98.96</v>
      </c>
      <c r="N15" s="102"/>
      <c r="O15" s="103">
        <v>11473</v>
      </c>
      <c r="P15" s="108">
        <v>98.93</v>
      </c>
      <c r="Q15" s="102"/>
      <c r="R15" s="103">
        <v>11148</v>
      </c>
      <c r="S15" s="109">
        <v>98.09</v>
      </c>
      <c r="T15" s="107"/>
      <c r="U15" s="103">
        <v>11052</v>
      </c>
      <c r="V15" s="108">
        <v>98.71</v>
      </c>
      <c r="W15" s="72">
        <f t="shared" si="0"/>
        <v>-96</v>
      </c>
      <c r="X15" s="216"/>
      <c r="Y15" s="62">
        <f>V15-S15</f>
        <v>0.61999999999999034</v>
      </c>
    </row>
    <row r="16" spans="1:25" ht="20.100000000000001" customHeight="1" x14ac:dyDescent="0.25">
      <c r="A16" s="93" t="s">
        <v>85</v>
      </c>
      <c r="B16" s="79" t="s">
        <v>12</v>
      </c>
      <c r="C16" s="100" t="s">
        <v>32</v>
      </c>
      <c r="D16" s="101" t="s">
        <v>4</v>
      </c>
      <c r="E16" s="102"/>
      <c r="F16" s="103">
        <v>11899</v>
      </c>
      <c r="G16" s="105">
        <v>100</v>
      </c>
      <c r="H16" s="102"/>
      <c r="I16" s="103">
        <v>12271</v>
      </c>
      <c r="J16" s="106">
        <v>100.6</v>
      </c>
      <c r="K16" s="107"/>
      <c r="L16" s="103">
        <v>11939</v>
      </c>
      <c r="M16" s="106">
        <v>100.34</v>
      </c>
      <c r="N16" s="102"/>
      <c r="O16" s="103">
        <v>11929</v>
      </c>
      <c r="P16" s="108">
        <v>99.62</v>
      </c>
      <c r="Q16" s="102"/>
      <c r="R16" s="103">
        <v>11418</v>
      </c>
      <c r="S16" s="109">
        <v>99.52</v>
      </c>
      <c r="T16" s="107"/>
      <c r="U16" s="103">
        <v>11095</v>
      </c>
      <c r="V16" s="108">
        <v>99.52</v>
      </c>
      <c r="W16" s="72">
        <f t="shared" si="0"/>
        <v>-323</v>
      </c>
      <c r="X16" s="217"/>
      <c r="Y16" s="61">
        <f>V16-S16</f>
        <v>0</v>
      </c>
    </row>
    <row r="17" spans="1:25" ht="20.100000000000001" customHeight="1" x14ac:dyDescent="0.25">
      <c r="A17" s="93"/>
      <c r="B17" s="79"/>
      <c r="C17" s="110" t="s">
        <v>22</v>
      </c>
      <c r="D17" s="111"/>
      <c r="E17" s="112"/>
      <c r="F17" s="113">
        <f>SUM(F12:F16)</f>
        <v>59877</v>
      </c>
      <c r="G17" s="114"/>
      <c r="H17" s="112"/>
      <c r="I17" s="113">
        <f>SUM(I12:I16)</f>
        <v>59456</v>
      </c>
      <c r="J17" s="114"/>
      <c r="K17" s="116"/>
      <c r="L17" s="113">
        <f>SUM(L12:L16)</f>
        <v>58363</v>
      </c>
      <c r="M17" s="114"/>
      <c r="N17" s="112"/>
      <c r="O17" s="113">
        <f>SUM(O12:O16)</f>
        <v>57377</v>
      </c>
      <c r="P17" s="117"/>
      <c r="Q17" s="112"/>
      <c r="R17" s="113">
        <f>SUM(R12:R16)</f>
        <v>56055</v>
      </c>
      <c r="S17" s="118"/>
      <c r="T17" s="116"/>
      <c r="U17" s="113">
        <f>SUM(U12:U16)</f>
        <v>55018</v>
      </c>
      <c r="V17" s="117"/>
      <c r="W17" s="73">
        <f t="shared" si="0"/>
        <v>-1037</v>
      </c>
      <c r="X17" s="65"/>
      <c r="Y17" s="45"/>
    </row>
    <row r="18" spans="1:25" ht="19.5" customHeight="1" x14ac:dyDescent="0.25">
      <c r="A18" s="93" t="s">
        <v>85</v>
      </c>
      <c r="B18" s="120" t="s">
        <v>13</v>
      </c>
      <c r="C18" s="49" t="s">
        <v>27</v>
      </c>
      <c r="D18" s="50" t="s">
        <v>4</v>
      </c>
      <c r="E18" s="51"/>
      <c r="F18" s="52">
        <v>1168</v>
      </c>
      <c r="G18" s="82">
        <v>2.2799999999999998</v>
      </c>
      <c r="H18" s="51"/>
      <c r="I18" s="52">
        <v>1239</v>
      </c>
      <c r="J18" s="82">
        <v>6.08</v>
      </c>
      <c r="K18" s="53"/>
      <c r="L18" s="52">
        <v>1304</v>
      </c>
      <c r="M18" s="82">
        <v>5.25</v>
      </c>
      <c r="N18" s="51"/>
      <c r="O18" s="52">
        <v>1323</v>
      </c>
      <c r="P18" s="82">
        <v>1.46</v>
      </c>
      <c r="Q18" s="51"/>
      <c r="R18" s="52">
        <v>1373</v>
      </c>
      <c r="S18" s="84">
        <v>3.78</v>
      </c>
      <c r="T18" s="53"/>
      <c r="U18" s="52">
        <v>1426</v>
      </c>
      <c r="V18" s="82">
        <v>3.86</v>
      </c>
      <c r="W18" s="74">
        <f t="shared" si="0"/>
        <v>53</v>
      </c>
      <c r="X18" s="213" t="s">
        <v>20</v>
      </c>
      <c r="Y18" s="63">
        <f>V18-S18</f>
        <v>8.0000000000000071E-2</v>
      </c>
    </row>
    <row r="19" spans="1:25" ht="19.5" customHeight="1" x14ac:dyDescent="0.25">
      <c r="A19" s="93" t="s">
        <v>85</v>
      </c>
      <c r="B19" s="120" t="s">
        <v>84</v>
      </c>
      <c r="C19" s="54" t="s">
        <v>82</v>
      </c>
      <c r="D19" s="55" t="s">
        <v>4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36</v>
      </c>
      <c r="P19" s="83">
        <v>0</v>
      </c>
      <c r="Q19" s="56"/>
      <c r="R19" s="57">
        <v>44</v>
      </c>
      <c r="S19" s="85">
        <v>22.22</v>
      </c>
      <c r="T19" s="59"/>
      <c r="U19" s="57">
        <v>44</v>
      </c>
      <c r="V19" s="83">
        <v>0</v>
      </c>
      <c r="W19" s="75">
        <f t="shared" ref="W19" si="2">U19-R19</f>
        <v>0</v>
      </c>
      <c r="X19" s="214"/>
      <c r="Y19" s="64">
        <f>V19-S19</f>
        <v>-22.22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95321</v>
      </c>
      <c r="G20" s="39"/>
      <c r="H20" s="37"/>
      <c r="I20" s="38">
        <f>I11+I17+I18+I19</f>
        <v>94705</v>
      </c>
      <c r="J20" s="39"/>
      <c r="K20" s="40"/>
      <c r="L20" s="38">
        <f>L11+L17+L18+L19</f>
        <v>92986</v>
      </c>
      <c r="M20" s="41"/>
      <c r="N20" s="37"/>
      <c r="O20" s="38">
        <f>O11+O17+O18+O19</f>
        <v>91622</v>
      </c>
      <c r="P20" s="41"/>
      <c r="Q20" s="37"/>
      <c r="R20" s="38">
        <f>R11+R17+R18+R19</f>
        <v>89612</v>
      </c>
      <c r="S20" s="42"/>
      <c r="T20" s="40"/>
      <c r="U20" s="38">
        <f>U11+U17+U18+U19</f>
        <v>87647</v>
      </c>
      <c r="V20" s="41"/>
      <c r="W20" s="76">
        <f t="shared" si="0"/>
        <v>-1965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-266</v>
      </c>
      <c r="J23" s="43"/>
      <c r="K23" s="43"/>
      <c r="L23" s="43">
        <v>-691</v>
      </c>
      <c r="M23" s="43"/>
      <c r="N23" s="43"/>
      <c r="O23" s="43">
        <v>-433</v>
      </c>
      <c r="P23" s="43"/>
      <c r="Q23" s="43"/>
      <c r="R23" s="43">
        <v>-746</v>
      </c>
      <c r="S23" s="43"/>
      <c r="T23" s="43"/>
      <c r="U23" s="43">
        <v>-981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-421</v>
      </c>
      <c r="J24" s="43"/>
      <c r="K24" s="43"/>
      <c r="L24" s="43">
        <v>-1093</v>
      </c>
      <c r="M24" s="43"/>
      <c r="N24" s="43"/>
      <c r="O24" s="43">
        <v>-986</v>
      </c>
      <c r="P24" s="43"/>
      <c r="Q24" s="43"/>
      <c r="R24" s="43">
        <v>-1322</v>
      </c>
      <c r="S24" s="43"/>
      <c r="T24" s="43"/>
      <c r="U24" s="43">
        <v>-1037</v>
      </c>
      <c r="V24" s="43"/>
    </row>
    <row r="25" spans="1:25" s="196" customFormat="1" ht="15" customHeight="1" x14ac:dyDescent="0.25">
      <c r="C25" s="26" t="s">
        <v>95</v>
      </c>
      <c r="I25" s="26">
        <v>71</v>
      </c>
      <c r="L25" s="26">
        <v>65</v>
      </c>
      <c r="O25" s="26">
        <v>19</v>
      </c>
      <c r="R25" s="26">
        <v>50</v>
      </c>
      <c r="U25" s="26">
        <v>53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36</v>
      </c>
      <c r="R26" s="26">
        <v>8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-616</v>
      </c>
      <c r="J27" s="43"/>
      <c r="K27" s="43"/>
      <c r="L27" s="43">
        <v>-1719</v>
      </c>
      <c r="M27" s="43"/>
      <c r="N27" s="43"/>
      <c r="O27" s="43">
        <v>-1364</v>
      </c>
      <c r="P27" s="43"/>
      <c r="Q27" s="43"/>
      <c r="R27" s="43">
        <v>-2010</v>
      </c>
      <c r="S27" s="43"/>
      <c r="T27" s="43"/>
      <c r="U27" s="43">
        <v>-1965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5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37</v>
      </c>
      <c r="E4" s="125" t="s">
        <v>46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36</v>
      </c>
      <c r="B7" s="104" t="s">
        <v>3</v>
      </c>
      <c r="C7" s="115" t="s">
        <v>23</v>
      </c>
      <c r="D7" s="121" t="s">
        <v>35</v>
      </c>
      <c r="E7" s="122">
        <v>2816</v>
      </c>
      <c r="F7" s="123">
        <v>61</v>
      </c>
      <c r="G7" s="124">
        <v>2.17</v>
      </c>
      <c r="H7" s="122">
        <v>2620</v>
      </c>
      <c r="I7" s="123">
        <v>72</v>
      </c>
      <c r="J7" s="124">
        <v>2.75</v>
      </c>
      <c r="K7" s="14">
        <v>2808</v>
      </c>
      <c r="L7" s="123">
        <v>63</v>
      </c>
      <c r="M7" s="124">
        <v>2.2400000000000002</v>
      </c>
      <c r="N7" s="122">
        <v>2648</v>
      </c>
      <c r="O7" s="123">
        <v>60</v>
      </c>
      <c r="P7" s="124">
        <v>2.27</v>
      </c>
      <c r="Q7" s="122">
        <v>2519</v>
      </c>
      <c r="R7" s="123">
        <v>53</v>
      </c>
      <c r="S7" s="23">
        <v>2.1</v>
      </c>
      <c r="T7" s="14">
        <v>2528</v>
      </c>
      <c r="U7" s="123">
        <v>53</v>
      </c>
      <c r="V7" s="124">
        <v>2.1</v>
      </c>
      <c r="W7" s="69">
        <f>U7-R7</f>
        <v>0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36</v>
      </c>
      <c r="B8" s="104" t="s">
        <v>5</v>
      </c>
      <c r="C8" s="34" t="s">
        <v>24</v>
      </c>
      <c r="D8" s="44" t="s">
        <v>35</v>
      </c>
      <c r="E8" s="46">
        <v>2948</v>
      </c>
      <c r="F8" s="47">
        <v>200</v>
      </c>
      <c r="G8" s="48">
        <v>6.78</v>
      </c>
      <c r="H8" s="46">
        <v>2947</v>
      </c>
      <c r="I8" s="47">
        <v>211</v>
      </c>
      <c r="J8" s="48">
        <v>7.16</v>
      </c>
      <c r="K8" s="58">
        <v>2740</v>
      </c>
      <c r="L8" s="47">
        <v>231</v>
      </c>
      <c r="M8" s="48">
        <v>8.43</v>
      </c>
      <c r="N8" s="46">
        <v>2934</v>
      </c>
      <c r="O8" s="47">
        <v>206</v>
      </c>
      <c r="P8" s="48">
        <v>7.02</v>
      </c>
      <c r="Q8" s="46">
        <v>2768</v>
      </c>
      <c r="R8" s="47">
        <v>217</v>
      </c>
      <c r="S8" s="68">
        <v>7.84</v>
      </c>
      <c r="T8" s="58">
        <v>2634</v>
      </c>
      <c r="U8" s="47">
        <v>207</v>
      </c>
      <c r="V8" s="48">
        <v>7.84</v>
      </c>
      <c r="W8" s="70">
        <f t="shared" ref="W8:W20" si="0">U8-R8</f>
        <v>-10</v>
      </c>
      <c r="X8" s="216"/>
      <c r="Y8" s="61">
        <f>V8-S8</f>
        <v>0</v>
      </c>
    </row>
    <row r="9" spans="1:25" ht="20.100000000000001" customHeight="1" x14ac:dyDescent="0.25">
      <c r="A9" s="77" t="s">
        <v>36</v>
      </c>
      <c r="B9" s="79" t="s">
        <v>6</v>
      </c>
      <c r="C9" s="115" t="s">
        <v>25</v>
      </c>
      <c r="D9" s="80" t="s">
        <v>35</v>
      </c>
      <c r="E9" s="122"/>
      <c r="F9" s="123">
        <v>222</v>
      </c>
      <c r="G9" s="81">
        <v>103.74</v>
      </c>
      <c r="H9" s="122"/>
      <c r="I9" s="123">
        <v>199</v>
      </c>
      <c r="J9" s="124">
        <v>99.5</v>
      </c>
      <c r="K9" s="14"/>
      <c r="L9" s="123">
        <v>216</v>
      </c>
      <c r="M9" s="124">
        <v>102.37</v>
      </c>
      <c r="N9" s="122"/>
      <c r="O9" s="123">
        <v>239</v>
      </c>
      <c r="P9" s="86">
        <v>103.46</v>
      </c>
      <c r="Q9" s="122"/>
      <c r="R9" s="123">
        <v>210</v>
      </c>
      <c r="S9" s="23">
        <v>101.94</v>
      </c>
      <c r="T9" s="14"/>
      <c r="U9" s="123">
        <v>223</v>
      </c>
      <c r="V9" s="86">
        <v>102.59</v>
      </c>
      <c r="W9" s="69">
        <f t="shared" si="0"/>
        <v>13</v>
      </c>
      <c r="X9" s="215" t="s">
        <v>19</v>
      </c>
      <c r="Y9" s="60">
        <f>V9-S9</f>
        <v>0.65000000000000568</v>
      </c>
    </row>
    <row r="10" spans="1:25" ht="20.100000000000001" customHeight="1" x14ac:dyDescent="0.25">
      <c r="A10" s="77" t="s">
        <v>36</v>
      </c>
      <c r="B10" s="79" t="s">
        <v>7</v>
      </c>
      <c r="C10" s="34" t="s">
        <v>34</v>
      </c>
      <c r="D10" s="44" t="s">
        <v>35</v>
      </c>
      <c r="E10" s="46"/>
      <c r="F10" s="47">
        <v>262</v>
      </c>
      <c r="G10" s="87">
        <v>108.71</v>
      </c>
      <c r="H10" s="46"/>
      <c r="I10" s="47">
        <v>241</v>
      </c>
      <c r="J10" s="88">
        <v>108.56</v>
      </c>
      <c r="K10" s="58"/>
      <c r="L10" s="47">
        <v>213</v>
      </c>
      <c r="M10" s="88">
        <v>107.04</v>
      </c>
      <c r="N10" s="46"/>
      <c r="O10" s="47">
        <v>229</v>
      </c>
      <c r="P10" s="89">
        <v>106.02</v>
      </c>
      <c r="Q10" s="46"/>
      <c r="R10" s="47">
        <v>233</v>
      </c>
      <c r="S10" s="90">
        <v>97.49</v>
      </c>
      <c r="T10" s="58"/>
      <c r="U10" s="47">
        <v>217</v>
      </c>
      <c r="V10" s="89">
        <v>103.52</v>
      </c>
      <c r="W10" s="70">
        <f t="shared" si="0"/>
        <v>-16</v>
      </c>
      <c r="X10" s="216"/>
      <c r="Y10" s="61">
        <f t="shared" ref="Y10:Y12" si="1">V10-S10</f>
        <v>6.0300000000000011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745</v>
      </c>
      <c r="G11" s="96"/>
      <c r="H11" s="94"/>
      <c r="I11" s="95">
        <f>SUM(I7:I10)</f>
        <v>723</v>
      </c>
      <c r="J11" s="96"/>
      <c r="K11" s="97"/>
      <c r="L11" s="95">
        <f>SUM(L7:L10)</f>
        <v>723</v>
      </c>
      <c r="M11" s="96"/>
      <c r="N11" s="94"/>
      <c r="O11" s="95">
        <f>SUM(O7:O10)</f>
        <v>734</v>
      </c>
      <c r="P11" s="98"/>
      <c r="Q11" s="94"/>
      <c r="R11" s="95">
        <f>SUM(R7:R10)</f>
        <v>713</v>
      </c>
      <c r="S11" s="99"/>
      <c r="T11" s="97"/>
      <c r="U11" s="95">
        <f>SUM(U7:U10)</f>
        <v>700</v>
      </c>
      <c r="V11" s="98"/>
      <c r="W11" s="71">
        <f t="shared" si="0"/>
        <v>-13</v>
      </c>
      <c r="X11" s="65"/>
      <c r="Y11" s="45"/>
    </row>
    <row r="12" spans="1:25" ht="20.100000000000001" customHeight="1" x14ac:dyDescent="0.25">
      <c r="A12" s="77" t="s">
        <v>36</v>
      </c>
      <c r="B12" s="79" t="s">
        <v>8</v>
      </c>
      <c r="C12" s="100" t="s">
        <v>33</v>
      </c>
      <c r="D12" s="101" t="s">
        <v>35</v>
      </c>
      <c r="E12" s="102"/>
      <c r="F12" s="103">
        <v>273</v>
      </c>
      <c r="G12" s="105">
        <v>114.71</v>
      </c>
      <c r="H12" s="102"/>
      <c r="I12" s="103">
        <v>291</v>
      </c>
      <c r="J12" s="106">
        <v>111.07</v>
      </c>
      <c r="K12" s="107"/>
      <c r="L12" s="103">
        <v>275</v>
      </c>
      <c r="M12" s="106">
        <v>114.11</v>
      </c>
      <c r="N12" s="102"/>
      <c r="O12" s="103">
        <v>236</v>
      </c>
      <c r="P12" s="108">
        <v>110.8</v>
      </c>
      <c r="Q12" s="102"/>
      <c r="R12" s="103">
        <v>269</v>
      </c>
      <c r="S12" s="109">
        <v>117.47</v>
      </c>
      <c r="T12" s="107"/>
      <c r="U12" s="103">
        <v>266</v>
      </c>
      <c r="V12" s="108">
        <v>114.13</v>
      </c>
      <c r="W12" s="72">
        <f t="shared" si="0"/>
        <v>-3</v>
      </c>
      <c r="X12" s="216" t="s">
        <v>19</v>
      </c>
      <c r="Y12" s="60">
        <f t="shared" si="1"/>
        <v>-3.3400000000000034</v>
      </c>
    </row>
    <row r="13" spans="1:25" ht="20.100000000000001" customHeight="1" x14ac:dyDescent="0.25">
      <c r="A13" s="77" t="s">
        <v>36</v>
      </c>
      <c r="B13" s="79" t="s">
        <v>9</v>
      </c>
      <c r="C13" s="100" t="s">
        <v>29</v>
      </c>
      <c r="D13" s="101" t="s">
        <v>35</v>
      </c>
      <c r="E13" s="102"/>
      <c r="F13" s="103">
        <v>315</v>
      </c>
      <c r="G13" s="105">
        <v>104.3</v>
      </c>
      <c r="H13" s="102"/>
      <c r="I13" s="103">
        <v>282</v>
      </c>
      <c r="J13" s="106">
        <v>103.3</v>
      </c>
      <c r="K13" s="107"/>
      <c r="L13" s="103">
        <v>286</v>
      </c>
      <c r="M13" s="106">
        <v>98.28</v>
      </c>
      <c r="N13" s="102"/>
      <c r="O13" s="103">
        <v>271</v>
      </c>
      <c r="P13" s="108">
        <v>98.55</v>
      </c>
      <c r="Q13" s="102"/>
      <c r="R13" s="103">
        <v>243</v>
      </c>
      <c r="S13" s="109">
        <v>102.97</v>
      </c>
      <c r="T13" s="107"/>
      <c r="U13" s="103">
        <v>277</v>
      </c>
      <c r="V13" s="108">
        <v>102.97</v>
      </c>
      <c r="W13" s="72">
        <f t="shared" si="0"/>
        <v>34</v>
      </c>
      <c r="X13" s="216"/>
      <c r="Y13" s="62">
        <f>V13-S13</f>
        <v>0</v>
      </c>
    </row>
    <row r="14" spans="1:25" ht="20.100000000000001" customHeight="1" x14ac:dyDescent="0.25">
      <c r="A14" s="77" t="s">
        <v>36</v>
      </c>
      <c r="B14" s="79" t="s">
        <v>10</v>
      </c>
      <c r="C14" s="100" t="s">
        <v>30</v>
      </c>
      <c r="D14" s="101" t="s">
        <v>35</v>
      </c>
      <c r="E14" s="102"/>
      <c r="F14" s="103">
        <v>323</v>
      </c>
      <c r="G14" s="105">
        <v>99.69</v>
      </c>
      <c r="H14" s="102"/>
      <c r="I14" s="103">
        <v>343</v>
      </c>
      <c r="J14" s="106">
        <v>108.89</v>
      </c>
      <c r="K14" s="107"/>
      <c r="L14" s="103">
        <v>293</v>
      </c>
      <c r="M14" s="106">
        <v>103.9</v>
      </c>
      <c r="N14" s="102"/>
      <c r="O14" s="103">
        <v>316</v>
      </c>
      <c r="P14" s="108">
        <v>110.49</v>
      </c>
      <c r="Q14" s="102"/>
      <c r="R14" s="103">
        <v>268</v>
      </c>
      <c r="S14" s="109">
        <v>98.89</v>
      </c>
      <c r="T14" s="107"/>
      <c r="U14" s="103">
        <v>240</v>
      </c>
      <c r="V14" s="108">
        <v>98.89</v>
      </c>
      <c r="W14" s="72">
        <f t="shared" si="0"/>
        <v>-28</v>
      </c>
      <c r="X14" s="216"/>
      <c r="Y14" s="62">
        <f>V14-S14</f>
        <v>0</v>
      </c>
    </row>
    <row r="15" spans="1:25" ht="20.100000000000001" customHeight="1" x14ac:dyDescent="0.25">
      <c r="A15" s="77" t="s">
        <v>36</v>
      </c>
      <c r="B15" s="79" t="s">
        <v>11</v>
      </c>
      <c r="C15" s="100" t="s">
        <v>31</v>
      </c>
      <c r="D15" s="101" t="s">
        <v>35</v>
      </c>
      <c r="E15" s="102"/>
      <c r="F15" s="103">
        <v>333</v>
      </c>
      <c r="G15" s="105">
        <v>102.78</v>
      </c>
      <c r="H15" s="102"/>
      <c r="I15" s="103">
        <v>340</v>
      </c>
      <c r="J15" s="106">
        <v>105.26</v>
      </c>
      <c r="K15" s="107"/>
      <c r="L15" s="103">
        <v>347</v>
      </c>
      <c r="M15" s="106">
        <v>101.17</v>
      </c>
      <c r="N15" s="102"/>
      <c r="O15" s="103">
        <v>288</v>
      </c>
      <c r="P15" s="108">
        <v>98.29</v>
      </c>
      <c r="Q15" s="102"/>
      <c r="R15" s="103">
        <v>318</v>
      </c>
      <c r="S15" s="109">
        <v>100.63</v>
      </c>
      <c r="T15" s="107"/>
      <c r="U15" s="103">
        <v>270</v>
      </c>
      <c r="V15" s="108">
        <v>100.63</v>
      </c>
      <c r="W15" s="72">
        <f t="shared" si="0"/>
        <v>-48</v>
      </c>
      <c r="X15" s="216"/>
      <c r="Y15" s="62">
        <f>V15-S15</f>
        <v>0</v>
      </c>
    </row>
    <row r="16" spans="1:25" ht="20.100000000000001" customHeight="1" x14ac:dyDescent="0.25">
      <c r="A16" s="77" t="s">
        <v>36</v>
      </c>
      <c r="B16" s="79" t="s">
        <v>12</v>
      </c>
      <c r="C16" s="100" t="s">
        <v>32</v>
      </c>
      <c r="D16" s="101" t="s">
        <v>35</v>
      </c>
      <c r="E16" s="102"/>
      <c r="F16" s="103">
        <v>350</v>
      </c>
      <c r="G16" s="105">
        <v>105.11</v>
      </c>
      <c r="H16" s="102"/>
      <c r="I16" s="103">
        <v>364</v>
      </c>
      <c r="J16" s="106">
        <v>109.31</v>
      </c>
      <c r="K16" s="107"/>
      <c r="L16" s="103">
        <v>351</v>
      </c>
      <c r="M16" s="106">
        <v>103.24</v>
      </c>
      <c r="N16" s="102"/>
      <c r="O16" s="103">
        <v>371</v>
      </c>
      <c r="P16" s="108">
        <v>106.92</v>
      </c>
      <c r="Q16" s="102"/>
      <c r="R16" s="103">
        <v>305</v>
      </c>
      <c r="S16" s="109">
        <v>105.9</v>
      </c>
      <c r="T16" s="107"/>
      <c r="U16" s="103">
        <v>337</v>
      </c>
      <c r="V16" s="108">
        <v>105.9</v>
      </c>
      <c r="W16" s="72">
        <f t="shared" si="0"/>
        <v>32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1594</v>
      </c>
      <c r="G17" s="114"/>
      <c r="H17" s="112"/>
      <c r="I17" s="113">
        <f>SUM(I12:I16)</f>
        <v>1620</v>
      </c>
      <c r="J17" s="114"/>
      <c r="K17" s="116"/>
      <c r="L17" s="113">
        <f>SUM(L12:L16)</f>
        <v>1552</v>
      </c>
      <c r="M17" s="114"/>
      <c r="N17" s="112"/>
      <c r="O17" s="113">
        <f>SUM(O12:O16)</f>
        <v>1482</v>
      </c>
      <c r="P17" s="117"/>
      <c r="Q17" s="112"/>
      <c r="R17" s="113">
        <f>SUM(R12:R16)</f>
        <v>1403</v>
      </c>
      <c r="S17" s="118"/>
      <c r="T17" s="116"/>
      <c r="U17" s="113">
        <f>SUM(U12:U16)</f>
        <v>1390</v>
      </c>
      <c r="V17" s="117"/>
      <c r="W17" s="73">
        <f t="shared" si="0"/>
        <v>-13</v>
      </c>
      <c r="X17" s="65"/>
      <c r="Y17" s="45"/>
    </row>
    <row r="18" spans="1:25" ht="19.5" customHeight="1" x14ac:dyDescent="0.25">
      <c r="A18" s="119" t="s">
        <v>36</v>
      </c>
      <c r="B18" s="120" t="s">
        <v>13</v>
      </c>
      <c r="C18" s="49" t="s">
        <v>27</v>
      </c>
      <c r="D18" s="50" t="s">
        <v>35</v>
      </c>
      <c r="E18" s="51"/>
      <c r="F18" s="52">
        <v>0</v>
      </c>
      <c r="G18" s="82">
        <v>0</v>
      </c>
      <c r="H18" s="51"/>
      <c r="I18" s="52">
        <v>8</v>
      </c>
      <c r="J18" s="82">
        <v>0</v>
      </c>
      <c r="K18" s="53"/>
      <c r="L18" s="52">
        <v>22</v>
      </c>
      <c r="M18" s="82">
        <v>175</v>
      </c>
      <c r="N18" s="51"/>
      <c r="O18" s="52">
        <v>8</v>
      </c>
      <c r="P18" s="82">
        <v>-63.64</v>
      </c>
      <c r="Q18" s="51"/>
      <c r="R18" s="52">
        <v>11</v>
      </c>
      <c r="S18" s="84">
        <v>37.5</v>
      </c>
      <c r="T18" s="53"/>
      <c r="U18" s="52">
        <v>15</v>
      </c>
      <c r="V18" s="82">
        <v>37.5</v>
      </c>
      <c r="W18" s="74">
        <f t="shared" si="0"/>
        <v>4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36</v>
      </c>
      <c r="B19" s="120" t="s">
        <v>84</v>
      </c>
      <c r="C19" s="54" t="s">
        <v>82</v>
      </c>
      <c r="D19" s="55" t="s">
        <v>35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0</v>
      </c>
      <c r="P19" s="83">
        <v>0</v>
      </c>
      <c r="Q19" s="56"/>
      <c r="R19" s="57">
        <v>0</v>
      </c>
      <c r="S19" s="85">
        <v>0</v>
      </c>
      <c r="T19" s="59"/>
      <c r="U19" s="57">
        <v>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2339</v>
      </c>
      <c r="G20" s="39"/>
      <c r="H20" s="37"/>
      <c r="I20" s="38">
        <f>I11+I17+I18+I19</f>
        <v>2351</v>
      </c>
      <c r="J20" s="39"/>
      <c r="K20" s="40"/>
      <c r="L20" s="38">
        <f>L11+L17+L18+L19</f>
        <v>2297</v>
      </c>
      <c r="M20" s="41"/>
      <c r="N20" s="37"/>
      <c r="O20" s="38">
        <f>O11+O17+O18+O19</f>
        <v>2224</v>
      </c>
      <c r="P20" s="41"/>
      <c r="Q20" s="37"/>
      <c r="R20" s="38">
        <f>R11+R17+R18+R19</f>
        <v>2127</v>
      </c>
      <c r="S20" s="42"/>
      <c r="T20" s="40"/>
      <c r="U20" s="38">
        <f>U11+U17+U18+U19</f>
        <v>2105</v>
      </c>
      <c r="V20" s="41"/>
      <c r="W20" s="76">
        <f t="shared" si="0"/>
        <v>-22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-22</v>
      </c>
      <c r="J23" s="43"/>
      <c r="K23" s="43"/>
      <c r="L23" s="43">
        <v>0</v>
      </c>
      <c r="M23" s="43"/>
      <c r="N23" s="43"/>
      <c r="O23" s="43">
        <v>11</v>
      </c>
      <c r="P23" s="43"/>
      <c r="Q23" s="43"/>
      <c r="R23" s="43">
        <v>-21</v>
      </c>
      <c r="S23" s="43"/>
      <c r="T23" s="43"/>
      <c r="U23" s="43">
        <v>-13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26</v>
      </c>
      <c r="J24" s="43"/>
      <c r="K24" s="43"/>
      <c r="L24" s="43">
        <v>-68</v>
      </c>
      <c r="M24" s="43"/>
      <c r="N24" s="43"/>
      <c r="O24" s="43">
        <v>-70</v>
      </c>
      <c r="P24" s="43"/>
      <c r="Q24" s="43"/>
      <c r="R24" s="43">
        <v>-79</v>
      </c>
      <c r="S24" s="43"/>
      <c r="T24" s="43"/>
      <c r="U24" s="43">
        <v>-13</v>
      </c>
      <c r="V24" s="43"/>
    </row>
    <row r="25" spans="1:25" s="196" customFormat="1" ht="15" customHeight="1" x14ac:dyDescent="0.25">
      <c r="C25" s="26" t="s">
        <v>95</v>
      </c>
      <c r="I25" s="26">
        <v>8</v>
      </c>
      <c r="L25" s="26">
        <v>14</v>
      </c>
      <c r="O25" s="26">
        <v>-14</v>
      </c>
      <c r="R25" s="26">
        <v>3</v>
      </c>
      <c r="U25" s="26">
        <v>4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12</v>
      </c>
      <c r="J27" s="43"/>
      <c r="K27" s="43"/>
      <c r="L27" s="43">
        <v>-54</v>
      </c>
      <c r="M27" s="43"/>
      <c r="N27" s="43"/>
      <c r="O27" s="43">
        <v>-73</v>
      </c>
      <c r="P27" s="43"/>
      <c r="Q27" s="43"/>
      <c r="R27" s="43">
        <v>-97</v>
      </c>
      <c r="S27" s="43"/>
      <c r="T27" s="43"/>
      <c r="U27" s="43">
        <v>-22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4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39</v>
      </c>
      <c r="E4" s="125" t="s">
        <v>46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40</v>
      </c>
      <c r="B7" s="104" t="s">
        <v>3</v>
      </c>
      <c r="C7" s="115" t="s">
        <v>23</v>
      </c>
      <c r="D7" s="121" t="s">
        <v>35</v>
      </c>
      <c r="E7" s="122">
        <v>1094</v>
      </c>
      <c r="F7" s="123">
        <v>33</v>
      </c>
      <c r="G7" s="124">
        <v>3.02</v>
      </c>
      <c r="H7" s="122">
        <v>1104</v>
      </c>
      <c r="I7" s="123">
        <v>32</v>
      </c>
      <c r="J7" s="124">
        <v>2.9</v>
      </c>
      <c r="K7" s="14">
        <v>1168</v>
      </c>
      <c r="L7" s="123">
        <v>30</v>
      </c>
      <c r="M7" s="124">
        <v>2.57</v>
      </c>
      <c r="N7" s="122">
        <v>1123</v>
      </c>
      <c r="O7" s="123">
        <v>24</v>
      </c>
      <c r="P7" s="124">
        <v>2.14</v>
      </c>
      <c r="Q7" s="122">
        <v>997</v>
      </c>
      <c r="R7" s="123">
        <v>21</v>
      </c>
      <c r="S7" s="23">
        <v>2.11</v>
      </c>
      <c r="T7" s="14">
        <v>1011</v>
      </c>
      <c r="U7" s="123">
        <v>21</v>
      </c>
      <c r="V7" s="124">
        <v>2.11</v>
      </c>
      <c r="W7" s="69">
        <f>U7-R7</f>
        <v>0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40</v>
      </c>
      <c r="B8" s="104" t="s">
        <v>5</v>
      </c>
      <c r="C8" s="34" t="s">
        <v>24</v>
      </c>
      <c r="D8" s="44" t="s">
        <v>35</v>
      </c>
      <c r="E8" s="46">
        <v>1277</v>
      </c>
      <c r="F8" s="47">
        <v>103</v>
      </c>
      <c r="G8" s="48">
        <v>8.07</v>
      </c>
      <c r="H8" s="46">
        <v>1164</v>
      </c>
      <c r="I8" s="47">
        <v>140</v>
      </c>
      <c r="J8" s="48">
        <v>12.03</v>
      </c>
      <c r="K8" s="58">
        <v>1174</v>
      </c>
      <c r="L8" s="47">
        <v>128</v>
      </c>
      <c r="M8" s="48">
        <v>10.9</v>
      </c>
      <c r="N8" s="46">
        <v>1240</v>
      </c>
      <c r="O8" s="47">
        <v>110</v>
      </c>
      <c r="P8" s="48">
        <v>8.8699999999999992</v>
      </c>
      <c r="Q8" s="46">
        <v>1193</v>
      </c>
      <c r="R8" s="47">
        <v>120</v>
      </c>
      <c r="S8" s="68">
        <v>10.06</v>
      </c>
      <c r="T8" s="58">
        <v>1060</v>
      </c>
      <c r="U8" s="47">
        <v>107</v>
      </c>
      <c r="V8" s="48">
        <v>10.06</v>
      </c>
      <c r="W8" s="70">
        <f t="shared" ref="W8:W20" si="0">U8-R8</f>
        <v>-13</v>
      </c>
      <c r="X8" s="216"/>
      <c r="Y8" s="61">
        <f>V8-S8</f>
        <v>0</v>
      </c>
    </row>
    <row r="9" spans="1:25" ht="20.100000000000001" customHeight="1" x14ac:dyDescent="0.25">
      <c r="A9" s="77" t="s">
        <v>40</v>
      </c>
      <c r="B9" s="79" t="s">
        <v>6</v>
      </c>
      <c r="C9" s="115" t="s">
        <v>25</v>
      </c>
      <c r="D9" s="80" t="s">
        <v>35</v>
      </c>
      <c r="E9" s="122"/>
      <c r="F9" s="123">
        <v>124</v>
      </c>
      <c r="G9" s="81">
        <v>100</v>
      </c>
      <c r="H9" s="122"/>
      <c r="I9" s="123">
        <v>111</v>
      </c>
      <c r="J9" s="124">
        <v>107.77</v>
      </c>
      <c r="K9" s="14"/>
      <c r="L9" s="123">
        <v>147</v>
      </c>
      <c r="M9" s="124">
        <v>105</v>
      </c>
      <c r="N9" s="122"/>
      <c r="O9" s="123">
        <v>134</v>
      </c>
      <c r="P9" s="86">
        <v>104.69</v>
      </c>
      <c r="Q9" s="122"/>
      <c r="R9" s="123">
        <v>109</v>
      </c>
      <c r="S9" s="23">
        <v>99.09</v>
      </c>
      <c r="T9" s="14"/>
      <c r="U9" s="123">
        <v>124</v>
      </c>
      <c r="V9" s="86">
        <v>102.93</v>
      </c>
      <c r="W9" s="69">
        <f t="shared" si="0"/>
        <v>15</v>
      </c>
      <c r="X9" s="215" t="s">
        <v>19</v>
      </c>
      <c r="Y9" s="60">
        <f>V9-S9</f>
        <v>3.8400000000000034</v>
      </c>
    </row>
    <row r="10" spans="1:25" ht="20.100000000000001" customHeight="1" x14ac:dyDescent="0.25">
      <c r="A10" s="77" t="s">
        <v>40</v>
      </c>
      <c r="B10" s="79" t="s">
        <v>7</v>
      </c>
      <c r="C10" s="34" t="s">
        <v>34</v>
      </c>
      <c r="D10" s="44" t="s">
        <v>35</v>
      </c>
      <c r="E10" s="46"/>
      <c r="F10" s="47">
        <v>115</v>
      </c>
      <c r="G10" s="87">
        <v>110.58</v>
      </c>
      <c r="H10" s="46"/>
      <c r="I10" s="47">
        <v>128</v>
      </c>
      <c r="J10" s="88">
        <v>103.23</v>
      </c>
      <c r="K10" s="58"/>
      <c r="L10" s="47">
        <v>122</v>
      </c>
      <c r="M10" s="88">
        <v>109.91</v>
      </c>
      <c r="N10" s="46"/>
      <c r="O10" s="47">
        <v>157</v>
      </c>
      <c r="P10" s="89">
        <v>106.8</v>
      </c>
      <c r="Q10" s="46"/>
      <c r="R10" s="47">
        <v>133</v>
      </c>
      <c r="S10" s="90">
        <v>99.25</v>
      </c>
      <c r="T10" s="58"/>
      <c r="U10" s="47">
        <v>115</v>
      </c>
      <c r="V10" s="89">
        <v>105.32</v>
      </c>
      <c r="W10" s="70">
        <f t="shared" si="0"/>
        <v>-18</v>
      </c>
      <c r="X10" s="216"/>
      <c r="Y10" s="61">
        <f t="shared" ref="Y10:Y12" si="1">V10-S10</f>
        <v>6.0699999999999932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375</v>
      </c>
      <c r="G11" s="96"/>
      <c r="H11" s="94"/>
      <c r="I11" s="95">
        <f>SUM(I7:I10)</f>
        <v>411</v>
      </c>
      <c r="J11" s="96"/>
      <c r="K11" s="97"/>
      <c r="L11" s="95">
        <f>SUM(L7:L10)</f>
        <v>427</v>
      </c>
      <c r="M11" s="96"/>
      <c r="N11" s="94"/>
      <c r="O11" s="95">
        <f>SUM(O7:O10)</f>
        <v>425</v>
      </c>
      <c r="P11" s="98"/>
      <c r="Q11" s="94"/>
      <c r="R11" s="95">
        <f>SUM(R7:R10)</f>
        <v>383</v>
      </c>
      <c r="S11" s="99"/>
      <c r="T11" s="97"/>
      <c r="U11" s="95">
        <f>SUM(U7:U10)</f>
        <v>367</v>
      </c>
      <c r="V11" s="98"/>
      <c r="W11" s="71">
        <f t="shared" si="0"/>
        <v>-16</v>
      </c>
      <c r="X11" s="65"/>
      <c r="Y11" s="45"/>
    </row>
    <row r="12" spans="1:25" ht="20.100000000000001" customHeight="1" x14ac:dyDescent="0.25">
      <c r="A12" s="77" t="s">
        <v>40</v>
      </c>
      <c r="B12" s="79" t="s">
        <v>8</v>
      </c>
      <c r="C12" s="100" t="s">
        <v>33</v>
      </c>
      <c r="D12" s="101" t="s">
        <v>35</v>
      </c>
      <c r="E12" s="102"/>
      <c r="F12" s="103">
        <v>151</v>
      </c>
      <c r="G12" s="105">
        <v>106.34</v>
      </c>
      <c r="H12" s="102"/>
      <c r="I12" s="103">
        <v>122</v>
      </c>
      <c r="J12" s="106">
        <v>106.09</v>
      </c>
      <c r="K12" s="107"/>
      <c r="L12" s="103">
        <v>131</v>
      </c>
      <c r="M12" s="106">
        <v>102.34</v>
      </c>
      <c r="N12" s="102"/>
      <c r="O12" s="103">
        <v>133</v>
      </c>
      <c r="P12" s="108">
        <v>109.02</v>
      </c>
      <c r="Q12" s="102"/>
      <c r="R12" s="103">
        <v>148</v>
      </c>
      <c r="S12" s="109">
        <v>94.27</v>
      </c>
      <c r="T12" s="107"/>
      <c r="U12" s="103">
        <v>136</v>
      </c>
      <c r="V12" s="108">
        <v>101.88</v>
      </c>
      <c r="W12" s="72">
        <f t="shared" si="0"/>
        <v>-12</v>
      </c>
      <c r="X12" s="216" t="s">
        <v>19</v>
      </c>
      <c r="Y12" s="60">
        <f t="shared" si="1"/>
        <v>7.6099999999999994</v>
      </c>
    </row>
    <row r="13" spans="1:25" ht="20.100000000000001" customHeight="1" x14ac:dyDescent="0.25">
      <c r="A13" s="77" t="s">
        <v>40</v>
      </c>
      <c r="B13" s="79" t="s">
        <v>9</v>
      </c>
      <c r="C13" s="100" t="s">
        <v>29</v>
      </c>
      <c r="D13" s="101" t="s">
        <v>35</v>
      </c>
      <c r="E13" s="102"/>
      <c r="F13" s="103">
        <v>140</v>
      </c>
      <c r="G13" s="105">
        <v>95.24</v>
      </c>
      <c r="H13" s="102"/>
      <c r="I13" s="103">
        <v>147</v>
      </c>
      <c r="J13" s="106">
        <v>97.35</v>
      </c>
      <c r="K13" s="107"/>
      <c r="L13" s="103">
        <v>117</v>
      </c>
      <c r="M13" s="106">
        <v>95.9</v>
      </c>
      <c r="N13" s="102"/>
      <c r="O13" s="103">
        <v>138</v>
      </c>
      <c r="P13" s="108">
        <v>105.34</v>
      </c>
      <c r="Q13" s="102"/>
      <c r="R13" s="103">
        <v>144</v>
      </c>
      <c r="S13" s="109">
        <v>108.27</v>
      </c>
      <c r="T13" s="107"/>
      <c r="U13" s="103">
        <v>153</v>
      </c>
      <c r="V13" s="108">
        <v>103.17</v>
      </c>
      <c r="W13" s="72">
        <f t="shared" si="0"/>
        <v>9</v>
      </c>
      <c r="X13" s="216"/>
      <c r="Y13" s="62">
        <f>V13-S13</f>
        <v>-5.0999999999999943</v>
      </c>
    </row>
    <row r="14" spans="1:25" ht="20.100000000000001" customHeight="1" x14ac:dyDescent="0.25">
      <c r="A14" s="77" t="s">
        <v>40</v>
      </c>
      <c r="B14" s="79" t="s">
        <v>10</v>
      </c>
      <c r="C14" s="100" t="s">
        <v>30</v>
      </c>
      <c r="D14" s="101" t="s">
        <v>35</v>
      </c>
      <c r="E14" s="102"/>
      <c r="F14" s="103">
        <v>176</v>
      </c>
      <c r="G14" s="105">
        <v>104.14</v>
      </c>
      <c r="H14" s="102"/>
      <c r="I14" s="103">
        <v>149</v>
      </c>
      <c r="J14" s="106">
        <v>106.43</v>
      </c>
      <c r="K14" s="107"/>
      <c r="L14" s="103">
        <v>162</v>
      </c>
      <c r="M14" s="106">
        <v>110.2</v>
      </c>
      <c r="N14" s="102"/>
      <c r="O14" s="103">
        <v>121</v>
      </c>
      <c r="P14" s="108">
        <v>103.42</v>
      </c>
      <c r="Q14" s="102"/>
      <c r="R14" s="103">
        <v>136</v>
      </c>
      <c r="S14" s="109">
        <v>98.55</v>
      </c>
      <c r="T14" s="107"/>
      <c r="U14" s="103">
        <v>142</v>
      </c>
      <c r="V14" s="108">
        <v>98.55</v>
      </c>
      <c r="W14" s="72">
        <f t="shared" si="0"/>
        <v>6</v>
      </c>
      <c r="X14" s="216"/>
      <c r="Y14" s="62">
        <f>V14-S14</f>
        <v>0</v>
      </c>
    </row>
    <row r="15" spans="1:25" ht="20.100000000000001" customHeight="1" x14ac:dyDescent="0.25">
      <c r="A15" s="77" t="s">
        <v>40</v>
      </c>
      <c r="B15" s="79" t="s">
        <v>11</v>
      </c>
      <c r="C15" s="100" t="s">
        <v>31</v>
      </c>
      <c r="D15" s="101" t="s">
        <v>35</v>
      </c>
      <c r="E15" s="102"/>
      <c r="F15" s="103">
        <v>169</v>
      </c>
      <c r="G15" s="105">
        <v>104.32</v>
      </c>
      <c r="H15" s="102"/>
      <c r="I15" s="103">
        <v>173</v>
      </c>
      <c r="J15" s="106">
        <v>98.3</v>
      </c>
      <c r="K15" s="107"/>
      <c r="L15" s="103">
        <v>158</v>
      </c>
      <c r="M15" s="106">
        <v>106.04</v>
      </c>
      <c r="N15" s="102"/>
      <c r="O15" s="103">
        <v>165</v>
      </c>
      <c r="P15" s="108">
        <v>101.85</v>
      </c>
      <c r="Q15" s="102"/>
      <c r="R15" s="103">
        <v>119</v>
      </c>
      <c r="S15" s="109">
        <v>98.35</v>
      </c>
      <c r="T15" s="107"/>
      <c r="U15" s="103">
        <v>134</v>
      </c>
      <c r="V15" s="108">
        <v>98.35</v>
      </c>
      <c r="W15" s="72">
        <f t="shared" si="0"/>
        <v>15</v>
      </c>
      <c r="X15" s="216"/>
      <c r="Y15" s="62">
        <f>V15-S15</f>
        <v>0</v>
      </c>
    </row>
    <row r="16" spans="1:25" ht="20.100000000000001" customHeight="1" x14ac:dyDescent="0.25">
      <c r="A16" s="77" t="s">
        <v>40</v>
      </c>
      <c r="B16" s="79" t="s">
        <v>12</v>
      </c>
      <c r="C16" s="100" t="s">
        <v>32</v>
      </c>
      <c r="D16" s="101" t="s">
        <v>35</v>
      </c>
      <c r="E16" s="102"/>
      <c r="F16" s="103">
        <v>174</v>
      </c>
      <c r="G16" s="105">
        <v>98.86</v>
      </c>
      <c r="H16" s="102"/>
      <c r="I16" s="103">
        <v>175</v>
      </c>
      <c r="J16" s="106">
        <v>103.55</v>
      </c>
      <c r="K16" s="107"/>
      <c r="L16" s="103">
        <v>174</v>
      </c>
      <c r="M16" s="106">
        <v>100.58</v>
      </c>
      <c r="N16" s="102"/>
      <c r="O16" s="103">
        <v>167</v>
      </c>
      <c r="P16" s="108">
        <v>105.7</v>
      </c>
      <c r="Q16" s="102"/>
      <c r="R16" s="103">
        <v>163</v>
      </c>
      <c r="S16" s="109">
        <v>98.79</v>
      </c>
      <c r="T16" s="107"/>
      <c r="U16" s="103">
        <v>118</v>
      </c>
      <c r="V16" s="108">
        <v>98.79</v>
      </c>
      <c r="W16" s="72">
        <f t="shared" si="0"/>
        <v>-45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810</v>
      </c>
      <c r="G17" s="114"/>
      <c r="H17" s="112"/>
      <c r="I17" s="113">
        <f>SUM(I12:I16)</f>
        <v>766</v>
      </c>
      <c r="J17" s="114"/>
      <c r="K17" s="116"/>
      <c r="L17" s="113">
        <f>SUM(L12:L16)</f>
        <v>742</v>
      </c>
      <c r="M17" s="114"/>
      <c r="N17" s="112"/>
      <c r="O17" s="113">
        <f>SUM(O12:O16)</f>
        <v>724</v>
      </c>
      <c r="P17" s="117"/>
      <c r="Q17" s="112"/>
      <c r="R17" s="113">
        <f>SUM(R12:R16)</f>
        <v>710</v>
      </c>
      <c r="S17" s="118"/>
      <c r="T17" s="116"/>
      <c r="U17" s="113">
        <f>SUM(U12:U16)</f>
        <v>683</v>
      </c>
      <c r="V17" s="117"/>
      <c r="W17" s="73">
        <f t="shared" si="0"/>
        <v>-27</v>
      </c>
      <c r="X17" s="65"/>
      <c r="Y17" s="45"/>
    </row>
    <row r="18" spans="1:25" ht="19.5" customHeight="1" x14ac:dyDescent="0.25">
      <c r="A18" s="119" t="s">
        <v>40</v>
      </c>
      <c r="B18" s="120" t="s">
        <v>13</v>
      </c>
      <c r="C18" s="49" t="s">
        <v>27</v>
      </c>
      <c r="D18" s="50" t="s">
        <v>35</v>
      </c>
      <c r="E18" s="51"/>
      <c r="F18" s="52">
        <v>5</v>
      </c>
      <c r="G18" s="82">
        <v>-44.44</v>
      </c>
      <c r="H18" s="51"/>
      <c r="I18" s="52">
        <v>6</v>
      </c>
      <c r="J18" s="82">
        <v>20</v>
      </c>
      <c r="K18" s="53"/>
      <c r="L18" s="52">
        <v>8</v>
      </c>
      <c r="M18" s="82">
        <v>33.33</v>
      </c>
      <c r="N18" s="51"/>
      <c r="O18" s="52">
        <v>8</v>
      </c>
      <c r="P18" s="82">
        <v>0</v>
      </c>
      <c r="Q18" s="51"/>
      <c r="R18" s="52">
        <v>7</v>
      </c>
      <c r="S18" s="84">
        <v>-12.5</v>
      </c>
      <c r="T18" s="53"/>
      <c r="U18" s="52">
        <v>6</v>
      </c>
      <c r="V18" s="82">
        <v>-12.5</v>
      </c>
      <c r="W18" s="74">
        <f t="shared" si="0"/>
        <v>-1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40</v>
      </c>
      <c r="B19" s="120" t="s">
        <v>84</v>
      </c>
      <c r="C19" s="54" t="s">
        <v>82</v>
      </c>
      <c r="D19" s="55" t="s">
        <v>35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0</v>
      </c>
      <c r="P19" s="83">
        <v>0</v>
      </c>
      <c r="Q19" s="56"/>
      <c r="R19" s="57">
        <v>0</v>
      </c>
      <c r="S19" s="85">
        <v>0</v>
      </c>
      <c r="T19" s="59"/>
      <c r="U19" s="57">
        <v>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1190</v>
      </c>
      <c r="G20" s="39"/>
      <c r="H20" s="37"/>
      <c r="I20" s="38">
        <f>I11+I17+I18+I19</f>
        <v>1183</v>
      </c>
      <c r="J20" s="39"/>
      <c r="K20" s="40"/>
      <c r="L20" s="38">
        <f>L11+L17+L18+L19</f>
        <v>1177</v>
      </c>
      <c r="M20" s="41"/>
      <c r="N20" s="37"/>
      <c r="O20" s="38">
        <f>O11+O17+O18+O19</f>
        <v>1157</v>
      </c>
      <c r="P20" s="41"/>
      <c r="Q20" s="37"/>
      <c r="R20" s="38">
        <f>R11+R17+R18+R19</f>
        <v>1100</v>
      </c>
      <c r="S20" s="42"/>
      <c r="T20" s="40"/>
      <c r="U20" s="38">
        <f>U11+U17+U18+U19</f>
        <v>1056</v>
      </c>
      <c r="V20" s="41"/>
      <c r="W20" s="76">
        <f t="shared" si="0"/>
        <v>-44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36</v>
      </c>
      <c r="J23" s="43"/>
      <c r="K23" s="43"/>
      <c r="L23" s="43">
        <v>16</v>
      </c>
      <c r="M23" s="43"/>
      <c r="N23" s="43"/>
      <c r="O23" s="43">
        <v>-2</v>
      </c>
      <c r="P23" s="43"/>
      <c r="Q23" s="43"/>
      <c r="R23" s="43">
        <v>-42</v>
      </c>
      <c r="S23" s="43"/>
      <c r="T23" s="43"/>
      <c r="U23" s="43">
        <v>-16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-44</v>
      </c>
      <c r="J24" s="43"/>
      <c r="K24" s="43"/>
      <c r="L24" s="43">
        <v>-24</v>
      </c>
      <c r="M24" s="43"/>
      <c r="N24" s="43"/>
      <c r="O24" s="43">
        <v>-18</v>
      </c>
      <c r="P24" s="43"/>
      <c r="Q24" s="43"/>
      <c r="R24" s="43">
        <v>-14</v>
      </c>
      <c r="S24" s="43"/>
      <c r="T24" s="43"/>
      <c r="U24" s="43">
        <v>-27</v>
      </c>
      <c r="V24" s="43"/>
    </row>
    <row r="25" spans="1:25" s="196" customFormat="1" ht="15" customHeight="1" x14ac:dyDescent="0.25">
      <c r="C25" s="26" t="s">
        <v>95</v>
      </c>
      <c r="I25" s="26">
        <v>1</v>
      </c>
      <c r="L25" s="26">
        <v>2</v>
      </c>
      <c r="O25" s="26">
        <v>0</v>
      </c>
      <c r="R25" s="26">
        <v>-1</v>
      </c>
      <c r="U25" s="26">
        <v>-1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-7</v>
      </c>
      <c r="J27" s="43"/>
      <c r="K27" s="43"/>
      <c r="L27" s="43">
        <v>-6</v>
      </c>
      <c r="M27" s="43"/>
      <c r="N27" s="43"/>
      <c r="O27" s="43">
        <v>-20</v>
      </c>
      <c r="P27" s="43"/>
      <c r="Q27" s="43"/>
      <c r="R27" s="43">
        <v>-57</v>
      </c>
      <c r="S27" s="43"/>
      <c r="T27" s="43"/>
      <c r="U27" s="43">
        <v>-44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3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41</v>
      </c>
      <c r="E4" s="125" t="s">
        <v>46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42</v>
      </c>
      <c r="B7" s="104" t="s">
        <v>3</v>
      </c>
      <c r="C7" s="115" t="s">
        <v>23</v>
      </c>
      <c r="D7" s="121" t="s">
        <v>35</v>
      </c>
      <c r="E7" s="122">
        <v>2053</v>
      </c>
      <c r="F7" s="123">
        <v>395</v>
      </c>
      <c r="G7" s="124">
        <v>19.239999999999998</v>
      </c>
      <c r="H7" s="122">
        <v>1956</v>
      </c>
      <c r="I7" s="123">
        <v>373</v>
      </c>
      <c r="J7" s="124">
        <v>19.07</v>
      </c>
      <c r="K7" s="14">
        <v>2069</v>
      </c>
      <c r="L7" s="123">
        <v>365</v>
      </c>
      <c r="M7" s="124">
        <v>17.64</v>
      </c>
      <c r="N7" s="122">
        <v>1869</v>
      </c>
      <c r="O7" s="123">
        <v>334</v>
      </c>
      <c r="P7" s="124">
        <v>17.87</v>
      </c>
      <c r="Q7" s="122">
        <v>1785</v>
      </c>
      <c r="R7" s="123">
        <v>328</v>
      </c>
      <c r="S7" s="23">
        <v>18.38</v>
      </c>
      <c r="T7" s="14">
        <v>1768</v>
      </c>
      <c r="U7" s="123">
        <v>325</v>
      </c>
      <c r="V7" s="124">
        <v>18.38</v>
      </c>
      <c r="W7" s="69">
        <f>U7-R7</f>
        <v>-3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42</v>
      </c>
      <c r="B8" s="104" t="s">
        <v>5</v>
      </c>
      <c r="C8" s="34" t="s">
        <v>24</v>
      </c>
      <c r="D8" s="44" t="s">
        <v>35</v>
      </c>
      <c r="E8" s="46">
        <v>2408</v>
      </c>
      <c r="F8" s="47">
        <v>692</v>
      </c>
      <c r="G8" s="48">
        <v>28.74</v>
      </c>
      <c r="H8" s="46">
        <v>2259</v>
      </c>
      <c r="I8" s="47">
        <v>659</v>
      </c>
      <c r="J8" s="48">
        <v>29.17</v>
      </c>
      <c r="K8" s="58">
        <v>2150</v>
      </c>
      <c r="L8" s="47">
        <v>691</v>
      </c>
      <c r="M8" s="48">
        <v>32.14</v>
      </c>
      <c r="N8" s="46">
        <v>2274</v>
      </c>
      <c r="O8" s="47">
        <v>667</v>
      </c>
      <c r="P8" s="48">
        <v>29.33</v>
      </c>
      <c r="Q8" s="46">
        <v>2054</v>
      </c>
      <c r="R8" s="47">
        <v>652</v>
      </c>
      <c r="S8" s="68">
        <v>31.74</v>
      </c>
      <c r="T8" s="58">
        <v>1962</v>
      </c>
      <c r="U8" s="47">
        <v>623</v>
      </c>
      <c r="V8" s="48">
        <v>31.74</v>
      </c>
      <c r="W8" s="70">
        <f t="shared" ref="W8:W20" si="0">U8-R8</f>
        <v>-29</v>
      </c>
      <c r="X8" s="216"/>
      <c r="Y8" s="61">
        <f>V8-S8</f>
        <v>0</v>
      </c>
    </row>
    <row r="9" spans="1:25" ht="20.100000000000001" customHeight="1" x14ac:dyDescent="0.25">
      <c r="A9" s="77" t="s">
        <v>42</v>
      </c>
      <c r="B9" s="79" t="s">
        <v>6</v>
      </c>
      <c r="C9" s="115" t="s">
        <v>25</v>
      </c>
      <c r="D9" s="80" t="s">
        <v>35</v>
      </c>
      <c r="E9" s="122"/>
      <c r="F9" s="123">
        <v>637</v>
      </c>
      <c r="G9" s="81">
        <v>99.38</v>
      </c>
      <c r="H9" s="122"/>
      <c r="I9" s="123">
        <v>720</v>
      </c>
      <c r="J9" s="124">
        <v>104.05</v>
      </c>
      <c r="K9" s="14"/>
      <c r="L9" s="123">
        <v>695</v>
      </c>
      <c r="M9" s="124">
        <v>105.46</v>
      </c>
      <c r="N9" s="122"/>
      <c r="O9" s="123">
        <v>693</v>
      </c>
      <c r="P9" s="86">
        <v>100.29</v>
      </c>
      <c r="Q9" s="122"/>
      <c r="R9" s="123">
        <v>686</v>
      </c>
      <c r="S9" s="23">
        <v>102.85</v>
      </c>
      <c r="T9" s="14"/>
      <c r="U9" s="123">
        <v>671</v>
      </c>
      <c r="V9" s="86">
        <v>102.87</v>
      </c>
      <c r="W9" s="69">
        <f t="shared" si="0"/>
        <v>-15</v>
      </c>
      <c r="X9" s="215" t="s">
        <v>19</v>
      </c>
      <c r="Y9" s="60">
        <f>V9-S9</f>
        <v>2.0000000000010232E-2</v>
      </c>
    </row>
    <row r="10" spans="1:25" ht="20.100000000000001" customHeight="1" x14ac:dyDescent="0.25">
      <c r="A10" s="77" t="s">
        <v>42</v>
      </c>
      <c r="B10" s="79" t="s">
        <v>7</v>
      </c>
      <c r="C10" s="34" t="s">
        <v>34</v>
      </c>
      <c r="D10" s="44" t="s">
        <v>35</v>
      </c>
      <c r="E10" s="46"/>
      <c r="F10" s="47">
        <v>693</v>
      </c>
      <c r="G10" s="87">
        <v>101.61</v>
      </c>
      <c r="H10" s="46"/>
      <c r="I10" s="47">
        <v>656</v>
      </c>
      <c r="J10" s="88">
        <v>102.98</v>
      </c>
      <c r="K10" s="58"/>
      <c r="L10" s="47">
        <v>729</v>
      </c>
      <c r="M10" s="88">
        <v>101.25</v>
      </c>
      <c r="N10" s="46"/>
      <c r="O10" s="47">
        <v>716</v>
      </c>
      <c r="P10" s="89">
        <v>103.02</v>
      </c>
      <c r="Q10" s="46"/>
      <c r="R10" s="47">
        <v>690</v>
      </c>
      <c r="S10" s="90">
        <v>99.57</v>
      </c>
      <c r="T10" s="58"/>
      <c r="U10" s="47">
        <v>695</v>
      </c>
      <c r="V10" s="89">
        <v>101.28</v>
      </c>
      <c r="W10" s="70">
        <f t="shared" si="0"/>
        <v>5</v>
      </c>
      <c r="X10" s="216"/>
      <c r="Y10" s="61">
        <f t="shared" ref="Y10:Y12" si="1">V10-S10</f>
        <v>1.710000000000008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2417</v>
      </c>
      <c r="G11" s="96"/>
      <c r="H11" s="94"/>
      <c r="I11" s="95">
        <f>SUM(I7:I10)</f>
        <v>2408</v>
      </c>
      <c r="J11" s="96"/>
      <c r="K11" s="97"/>
      <c r="L11" s="95">
        <f>SUM(L7:L10)</f>
        <v>2480</v>
      </c>
      <c r="M11" s="96"/>
      <c r="N11" s="94"/>
      <c r="O11" s="95">
        <f>SUM(O7:O10)</f>
        <v>2410</v>
      </c>
      <c r="P11" s="98"/>
      <c r="Q11" s="94"/>
      <c r="R11" s="95">
        <f>SUM(R7:R10)</f>
        <v>2356</v>
      </c>
      <c r="S11" s="99"/>
      <c r="T11" s="97"/>
      <c r="U11" s="95">
        <f>SUM(U7:U10)</f>
        <v>2314</v>
      </c>
      <c r="V11" s="98"/>
      <c r="W11" s="71">
        <f t="shared" si="0"/>
        <v>-42</v>
      </c>
      <c r="X11" s="65"/>
      <c r="Y11" s="45"/>
    </row>
    <row r="12" spans="1:25" ht="20.100000000000001" customHeight="1" x14ac:dyDescent="0.25">
      <c r="A12" s="77" t="s">
        <v>42</v>
      </c>
      <c r="B12" s="79" t="s">
        <v>8</v>
      </c>
      <c r="C12" s="100" t="s">
        <v>33</v>
      </c>
      <c r="D12" s="101" t="s">
        <v>35</v>
      </c>
      <c r="E12" s="102"/>
      <c r="F12" s="103">
        <v>793</v>
      </c>
      <c r="G12" s="105">
        <v>101.41</v>
      </c>
      <c r="H12" s="102"/>
      <c r="I12" s="103">
        <v>720</v>
      </c>
      <c r="J12" s="106">
        <v>103.9</v>
      </c>
      <c r="K12" s="107"/>
      <c r="L12" s="103">
        <v>718</v>
      </c>
      <c r="M12" s="106">
        <v>109.45</v>
      </c>
      <c r="N12" s="102"/>
      <c r="O12" s="103">
        <v>747</v>
      </c>
      <c r="P12" s="108">
        <v>102.47</v>
      </c>
      <c r="Q12" s="102"/>
      <c r="R12" s="103">
        <v>765</v>
      </c>
      <c r="S12" s="109">
        <v>106.84</v>
      </c>
      <c r="T12" s="107"/>
      <c r="U12" s="103">
        <v>733</v>
      </c>
      <c r="V12" s="108">
        <v>106.25</v>
      </c>
      <c r="W12" s="72">
        <f t="shared" si="0"/>
        <v>-32</v>
      </c>
      <c r="X12" s="216" t="s">
        <v>19</v>
      </c>
      <c r="Y12" s="60">
        <f t="shared" si="1"/>
        <v>-0.59000000000000341</v>
      </c>
    </row>
    <row r="13" spans="1:25" ht="20.100000000000001" customHeight="1" x14ac:dyDescent="0.25">
      <c r="A13" s="77" t="s">
        <v>42</v>
      </c>
      <c r="B13" s="79" t="s">
        <v>9</v>
      </c>
      <c r="C13" s="100" t="s">
        <v>29</v>
      </c>
      <c r="D13" s="101" t="s">
        <v>35</v>
      </c>
      <c r="E13" s="102"/>
      <c r="F13" s="103">
        <v>761</v>
      </c>
      <c r="G13" s="105">
        <v>100</v>
      </c>
      <c r="H13" s="102"/>
      <c r="I13" s="103">
        <v>792</v>
      </c>
      <c r="J13" s="106">
        <v>99.87</v>
      </c>
      <c r="K13" s="107"/>
      <c r="L13" s="103">
        <v>737</v>
      </c>
      <c r="M13" s="106">
        <v>102.36</v>
      </c>
      <c r="N13" s="102"/>
      <c r="O13" s="103">
        <v>728</v>
      </c>
      <c r="P13" s="108">
        <v>101.39</v>
      </c>
      <c r="Q13" s="102"/>
      <c r="R13" s="103">
        <v>762</v>
      </c>
      <c r="S13" s="109">
        <v>102.01</v>
      </c>
      <c r="T13" s="107"/>
      <c r="U13" s="103">
        <v>780</v>
      </c>
      <c r="V13" s="108">
        <v>102.01</v>
      </c>
      <c r="W13" s="72">
        <f t="shared" si="0"/>
        <v>18</v>
      </c>
      <c r="X13" s="216"/>
      <c r="Y13" s="62">
        <f>V13-S13</f>
        <v>0</v>
      </c>
    </row>
    <row r="14" spans="1:25" ht="20.100000000000001" customHeight="1" x14ac:dyDescent="0.25">
      <c r="A14" s="77" t="s">
        <v>42</v>
      </c>
      <c r="B14" s="79" t="s">
        <v>10</v>
      </c>
      <c r="C14" s="100" t="s">
        <v>30</v>
      </c>
      <c r="D14" s="101" t="s">
        <v>35</v>
      </c>
      <c r="E14" s="102"/>
      <c r="F14" s="103">
        <v>825</v>
      </c>
      <c r="G14" s="105">
        <v>101.23</v>
      </c>
      <c r="H14" s="102"/>
      <c r="I14" s="103">
        <v>779</v>
      </c>
      <c r="J14" s="106">
        <v>102.37</v>
      </c>
      <c r="K14" s="107"/>
      <c r="L14" s="103">
        <v>817</v>
      </c>
      <c r="M14" s="106">
        <v>103.16</v>
      </c>
      <c r="N14" s="102"/>
      <c r="O14" s="103">
        <v>757</v>
      </c>
      <c r="P14" s="108">
        <v>102.71</v>
      </c>
      <c r="Q14" s="102"/>
      <c r="R14" s="103">
        <v>728</v>
      </c>
      <c r="S14" s="109">
        <v>100</v>
      </c>
      <c r="T14" s="107"/>
      <c r="U14" s="103">
        <v>762</v>
      </c>
      <c r="V14" s="108">
        <v>100</v>
      </c>
      <c r="W14" s="72">
        <f t="shared" si="0"/>
        <v>34</v>
      </c>
      <c r="X14" s="216"/>
      <c r="Y14" s="62">
        <f>V14-S14</f>
        <v>0</v>
      </c>
    </row>
    <row r="15" spans="1:25" ht="20.100000000000001" customHeight="1" x14ac:dyDescent="0.25">
      <c r="A15" s="77" t="s">
        <v>42</v>
      </c>
      <c r="B15" s="79" t="s">
        <v>11</v>
      </c>
      <c r="C15" s="100" t="s">
        <v>31</v>
      </c>
      <c r="D15" s="101" t="s">
        <v>35</v>
      </c>
      <c r="E15" s="102"/>
      <c r="F15" s="103">
        <v>798</v>
      </c>
      <c r="G15" s="105">
        <v>100.5</v>
      </c>
      <c r="H15" s="102"/>
      <c r="I15" s="103">
        <v>849</v>
      </c>
      <c r="J15" s="106">
        <v>102.91</v>
      </c>
      <c r="K15" s="107"/>
      <c r="L15" s="103">
        <v>823</v>
      </c>
      <c r="M15" s="106">
        <v>105.65</v>
      </c>
      <c r="N15" s="102"/>
      <c r="O15" s="103">
        <v>844</v>
      </c>
      <c r="P15" s="108">
        <v>103.3</v>
      </c>
      <c r="Q15" s="102"/>
      <c r="R15" s="103">
        <v>760</v>
      </c>
      <c r="S15" s="109">
        <v>100.4</v>
      </c>
      <c r="T15" s="107"/>
      <c r="U15" s="103">
        <v>731</v>
      </c>
      <c r="V15" s="108">
        <v>100.4</v>
      </c>
      <c r="W15" s="72">
        <f t="shared" si="0"/>
        <v>-29</v>
      </c>
      <c r="X15" s="216"/>
      <c r="Y15" s="62">
        <f>V15-S15</f>
        <v>0</v>
      </c>
    </row>
    <row r="16" spans="1:25" ht="20.100000000000001" customHeight="1" x14ac:dyDescent="0.25">
      <c r="A16" s="77" t="s">
        <v>42</v>
      </c>
      <c r="B16" s="79" t="s">
        <v>12</v>
      </c>
      <c r="C16" s="100" t="s">
        <v>32</v>
      </c>
      <c r="D16" s="101" t="s">
        <v>35</v>
      </c>
      <c r="E16" s="102"/>
      <c r="F16" s="103">
        <v>865</v>
      </c>
      <c r="G16" s="105">
        <v>101.65</v>
      </c>
      <c r="H16" s="102"/>
      <c r="I16" s="103">
        <v>818</v>
      </c>
      <c r="J16" s="106">
        <v>102.51</v>
      </c>
      <c r="K16" s="107"/>
      <c r="L16" s="103">
        <v>858</v>
      </c>
      <c r="M16" s="106">
        <v>101.06</v>
      </c>
      <c r="N16" s="102"/>
      <c r="O16" s="103">
        <v>858</v>
      </c>
      <c r="P16" s="108">
        <v>104.25</v>
      </c>
      <c r="Q16" s="102"/>
      <c r="R16" s="103">
        <v>862</v>
      </c>
      <c r="S16" s="109">
        <v>102.13</v>
      </c>
      <c r="T16" s="107"/>
      <c r="U16" s="103">
        <v>776</v>
      </c>
      <c r="V16" s="108">
        <v>102.13</v>
      </c>
      <c r="W16" s="72">
        <f t="shared" si="0"/>
        <v>-86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4042</v>
      </c>
      <c r="G17" s="114"/>
      <c r="H17" s="112"/>
      <c r="I17" s="113">
        <f>SUM(I12:I16)</f>
        <v>3958</v>
      </c>
      <c r="J17" s="114"/>
      <c r="K17" s="116"/>
      <c r="L17" s="113">
        <f>SUM(L12:L16)</f>
        <v>3953</v>
      </c>
      <c r="M17" s="114"/>
      <c r="N17" s="112"/>
      <c r="O17" s="113">
        <f>SUM(O12:O16)</f>
        <v>3934</v>
      </c>
      <c r="P17" s="117"/>
      <c r="Q17" s="112"/>
      <c r="R17" s="113">
        <f>SUM(R12:R16)</f>
        <v>3877</v>
      </c>
      <c r="S17" s="118"/>
      <c r="T17" s="116"/>
      <c r="U17" s="113">
        <f>SUM(U12:U16)</f>
        <v>3782</v>
      </c>
      <c r="V17" s="117"/>
      <c r="W17" s="73">
        <f t="shared" si="0"/>
        <v>-95</v>
      </c>
      <c r="X17" s="65"/>
      <c r="Y17" s="45"/>
    </row>
    <row r="18" spans="1:25" ht="19.5" customHeight="1" x14ac:dyDescent="0.25">
      <c r="A18" s="119" t="s">
        <v>42</v>
      </c>
      <c r="B18" s="120" t="s">
        <v>13</v>
      </c>
      <c r="C18" s="49" t="s">
        <v>27</v>
      </c>
      <c r="D18" s="50" t="s">
        <v>35</v>
      </c>
      <c r="E18" s="51"/>
      <c r="F18" s="52">
        <v>42</v>
      </c>
      <c r="G18" s="82">
        <v>7.69</v>
      </c>
      <c r="H18" s="51"/>
      <c r="I18" s="52">
        <v>45</v>
      </c>
      <c r="J18" s="82">
        <v>7.14</v>
      </c>
      <c r="K18" s="53"/>
      <c r="L18" s="52">
        <v>43</v>
      </c>
      <c r="M18" s="82">
        <v>-4.4400000000000004</v>
      </c>
      <c r="N18" s="51"/>
      <c r="O18" s="52">
        <v>43</v>
      </c>
      <c r="P18" s="82">
        <v>0</v>
      </c>
      <c r="Q18" s="51"/>
      <c r="R18" s="52">
        <v>44</v>
      </c>
      <c r="S18" s="84">
        <v>2.33</v>
      </c>
      <c r="T18" s="53"/>
      <c r="U18" s="52">
        <v>45</v>
      </c>
      <c r="V18" s="82">
        <v>2.33</v>
      </c>
      <c r="W18" s="74">
        <f t="shared" si="0"/>
        <v>1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42</v>
      </c>
      <c r="B19" s="120" t="s">
        <v>84</v>
      </c>
      <c r="C19" s="54" t="s">
        <v>82</v>
      </c>
      <c r="D19" s="55" t="s">
        <v>35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0</v>
      </c>
      <c r="P19" s="83">
        <v>0</v>
      </c>
      <c r="Q19" s="56"/>
      <c r="R19" s="57">
        <v>0</v>
      </c>
      <c r="S19" s="85">
        <v>0</v>
      </c>
      <c r="T19" s="59"/>
      <c r="U19" s="57">
        <v>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6501</v>
      </c>
      <c r="G20" s="39"/>
      <c r="H20" s="37"/>
      <c r="I20" s="38">
        <f>I11+I17+I18+I19</f>
        <v>6411</v>
      </c>
      <c r="J20" s="39"/>
      <c r="K20" s="40"/>
      <c r="L20" s="38">
        <f>L11+L17+L18+L19</f>
        <v>6476</v>
      </c>
      <c r="M20" s="41"/>
      <c r="N20" s="37"/>
      <c r="O20" s="38">
        <f>O11+O17+O18+O19</f>
        <v>6387</v>
      </c>
      <c r="P20" s="41"/>
      <c r="Q20" s="37"/>
      <c r="R20" s="38">
        <f>R11+R17+R18+R19</f>
        <v>6277</v>
      </c>
      <c r="S20" s="42"/>
      <c r="T20" s="40"/>
      <c r="U20" s="38">
        <f>U11+U17+U18+U19</f>
        <v>6141</v>
      </c>
      <c r="V20" s="41"/>
      <c r="W20" s="76">
        <f t="shared" si="0"/>
        <v>-136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-9</v>
      </c>
      <c r="J23" s="43"/>
      <c r="K23" s="43"/>
      <c r="L23" s="43">
        <v>72</v>
      </c>
      <c r="M23" s="43"/>
      <c r="N23" s="43"/>
      <c r="O23" s="43">
        <v>-70</v>
      </c>
      <c r="P23" s="43"/>
      <c r="Q23" s="43"/>
      <c r="R23" s="43">
        <v>-54</v>
      </c>
      <c r="S23" s="43"/>
      <c r="T23" s="43"/>
      <c r="U23" s="43">
        <v>-42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-84</v>
      </c>
      <c r="J24" s="43"/>
      <c r="K24" s="43"/>
      <c r="L24" s="43">
        <v>-5</v>
      </c>
      <c r="M24" s="43"/>
      <c r="N24" s="43"/>
      <c r="O24" s="43">
        <v>-19</v>
      </c>
      <c r="P24" s="43"/>
      <c r="Q24" s="43"/>
      <c r="R24" s="43">
        <v>-57</v>
      </c>
      <c r="S24" s="43"/>
      <c r="T24" s="43"/>
      <c r="U24" s="43">
        <v>-95</v>
      </c>
      <c r="V24" s="43"/>
    </row>
    <row r="25" spans="1:25" s="196" customFormat="1" ht="15" customHeight="1" x14ac:dyDescent="0.25">
      <c r="C25" s="26" t="s">
        <v>95</v>
      </c>
      <c r="I25" s="26">
        <v>3</v>
      </c>
      <c r="L25" s="26">
        <v>-2</v>
      </c>
      <c r="O25" s="26">
        <v>0</v>
      </c>
      <c r="R25" s="26">
        <v>1</v>
      </c>
      <c r="U25" s="26">
        <v>1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-90</v>
      </c>
      <c r="J27" s="43"/>
      <c r="K27" s="43"/>
      <c r="L27" s="43">
        <v>65</v>
      </c>
      <c r="M27" s="43"/>
      <c r="N27" s="43"/>
      <c r="O27" s="43">
        <v>-89</v>
      </c>
      <c r="P27" s="43"/>
      <c r="Q27" s="43"/>
      <c r="R27" s="43">
        <v>-110</v>
      </c>
      <c r="S27" s="43"/>
      <c r="T27" s="43"/>
      <c r="U27" s="43">
        <v>-136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2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43</v>
      </c>
      <c r="E4" s="125" t="s">
        <v>46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44</v>
      </c>
      <c r="B7" s="104" t="s">
        <v>3</v>
      </c>
      <c r="C7" s="115" t="s">
        <v>23</v>
      </c>
      <c r="D7" s="121" t="s">
        <v>35</v>
      </c>
      <c r="E7" s="122">
        <v>6500</v>
      </c>
      <c r="F7" s="123">
        <v>86</v>
      </c>
      <c r="G7" s="124">
        <v>1.32</v>
      </c>
      <c r="H7" s="122">
        <v>6028</v>
      </c>
      <c r="I7" s="123">
        <v>93</v>
      </c>
      <c r="J7" s="124">
        <v>1.54</v>
      </c>
      <c r="K7" s="14">
        <v>6572</v>
      </c>
      <c r="L7" s="123">
        <v>104</v>
      </c>
      <c r="M7" s="124">
        <v>1.58</v>
      </c>
      <c r="N7" s="122">
        <v>6180</v>
      </c>
      <c r="O7" s="123">
        <v>113</v>
      </c>
      <c r="P7" s="124">
        <v>1.83</v>
      </c>
      <c r="Q7" s="122">
        <v>5628</v>
      </c>
      <c r="R7" s="123">
        <v>90</v>
      </c>
      <c r="S7" s="23">
        <v>1.6</v>
      </c>
      <c r="T7" s="14">
        <v>5533</v>
      </c>
      <c r="U7" s="123">
        <v>89</v>
      </c>
      <c r="V7" s="124">
        <v>1.6</v>
      </c>
      <c r="W7" s="69">
        <f>U7-R7</f>
        <v>-1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44</v>
      </c>
      <c r="B8" s="104" t="s">
        <v>5</v>
      </c>
      <c r="C8" s="34" t="s">
        <v>24</v>
      </c>
      <c r="D8" s="44" t="s">
        <v>35</v>
      </c>
      <c r="E8" s="46">
        <v>6827</v>
      </c>
      <c r="F8" s="47">
        <v>714</v>
      </c>
      <c r="G8" s="48">
        <v>10.46</v>
      </c>
      <c r="H8" s="46">
        <v>6597</v>
      </c>
      <c r="I8" s="47">
        <v>709</v>
      </c>
      <c r="J8" s="48">
        <v>10.75</v>
      </c>
      <c r="K8" s="58">
        <v>6114</v>
      </c>
      <c r="L8" s="47">
        <v>758</v>
      </c>
      <c r="M8" s="48">
        <v>12.4</v>
      </c>
      <c r="N8" s="46">
        <v>6660</v>
      </c>
      <c r="O8" s="47">
        <v>736</v>
      </c>
      <c r="P8" s="48">
        <v>11.05</v>
      </c>
      <c r="Q8" s="46">
        <v>6263</v>
      </c>
      <c r="R8" s="47">
        <v>743</v>
      </c>
      <c r="S8" s="68">
        <v>11.86</v>
      </c>
      <c r="T8" s="58">
        <v>5706</v>
      </c>
      <c r="U8" s="47">
        <v>677</v>
      </c>
      <c r="V8" s="48">
        <v>11.86</v>
      </c>
      <c r="W8" s="70">
        <f t="shared" ref="W8:W20" si="0">U8-R8</f>
        <v>-66</v>
      </c>
      <c r="X8" s="216"/>
      <c r="Y8" s="61">
        <f>V8-S8</f>
        <v>0</v>
      </c>
    </row>
    <row r="9" spans="1:25" ht="20.100000000000001" customHeight="1" x14ac:dyDescent="0.25">
      <c r="A9" s="77" t="s">
        <v>44</v>
      </c>
      <c r="B9" s="79" t="s">
        <v>6</v>
      </c>
      <c r="C9" s="115" t="s">
        <v>25</v>
      </c>
      <c r="D9" s="80" t="s">
        <v>35</v>
      </c>
      <c r="E9" s="122"/>
      <c r="F9" s="123">
        <v>782</v>
      </c>
      <c r="G9" s="81">
        <v>105.68</v>
      </c>
      <c r="H9" s="122"/>
      <c r="I9" s="123">
        <v>735</v>
      </c>
      <c r="J9" s="124">
        <v>102.94</v>
      </c>
      <c r="K9" s="14"/>
      <c r="L9" s="123">
        <v>726</v>
      </c>
      <c r="M9" s="124">
        <v>102.4</v>
      </c>
      <c r="N9" s="122"/>
      <c r="O9" s="123">
        <v>777</v>
      </c>
      <c r="P9" s="86">
        <v>102.51</v>
      </c>
      <c r="Q9" s="122"/>
      <c r="R9" s="123">
        <v>764</v>
      </c>
      <c r="S9" s="23">
        <v>103.8</v>
      </c>
      <c r="T9" s="14"/>
      <c r="U9" s="123">
        <v>765</v>
      </c>
      <c r="V9" s="86">
        <v>102.9</v>
      </c>
      <c r="W9" s="69">
        <f t="shared" si="0"/>
        <v>1</v>
      </c>
      <c r="X9" s="215" t="s">
        <v>19</v>
      </c>
      <c r="Y9" s="60">
        <f>V9-S9</f>
        <v>-0.89999999999999147</v>
      </c>
    </row>
    <row r="10" spans="1:25" ht="20.100000000000001" customHeight="1" x14ac:dyDescent="0.25">
      <c r="A10" s="77" t="s">
        <v>44</v>
      </c>
      <c r="B10" s="79" t="s">
        <v>7</v>
      </c>
      <c r="C10" s="34" t="s">
        <v>34</v>
      </c>
      <c r="D10" s="44" t="s">
        <v>35</v>
      </c>
      <c r="E10" s="46"/>
      <c r="F10" s="47">
        <v>717</v>
      </c>
      <c r="G10" s="87">
        <v>99.58</v>
      </c>
      <c r="H10" s="46"/>
      <c r="I10" s="47">
        <v>819</v>
      </c>
      <c r="J10" s="88">
        <v>104.73</v>
      </c>
      <c r="K10" s="58"/>
      <c r="L10" s="47">
        <v>766</v>
      </c>
      <c r="M10" s="88">
        <v>104.22</v>
      </c>
      <c r="N10" s="46"/>
      <c r="O10" s="47">
        <v>762</v>
      </c>
      <c r="P10" s="89">
        <v>104.96</v>
      </c>
      <c r="Q10" s="46"/>
      <c r="R10" s="47">
        <v>787</v>
      </c>
      <c r="S10" s="90">
        <v>101.29</v>
      </c>
      <c r="T10" s="58"/>
      <c r="U10" s="47">
        <v>791</v>
      </c>
      <c r="V10" s="89">
        <v>103.49</v>
      </c>
      <c r="W10" s="70">
        <f t="shared" si="0"/>
        <v>4</v>
      </c>
      <c r="X10" s="216"/>
      <c r="Y10" s="61">
        <f t="shared" ref="Y10:Y12" si="1">V10-S10</f>
        <v>2.1999999999999886</v>
      </c>
    </row>
    <row r="11" spans="1:25" ht="20.100000000000001" customHeight="1" x14ac:dyDescent="0.25">
      <c r="A11" s="77"/>
      <c r="B11" s="79"/>
      <c r="C11" s="91" t="s">
        <v>28</v>
      </c>
      <c r="D11" s="92"/>
      <c r="E11" s="94"/>
      <c r="F11" s="95">
        <f>SUM(F7:F10)</f>
        <v>2299</v>
      </c>
      <c r="G11" s="96"/>
      <c r="H11" s="94"/>
      <c r="I11" s="95">
        <f>SUM(I7:I10)</f>
        <v>2356</v>
      </c>
      <c r="J11" s="96"/>
      <c r="K11" s="97"/>
      <c r="L11" s="95">
        <f>SUM(L7:L10)</f>
        <v>2354</v>
      </c>
      <c r="M11" s="96"/>
      <c r="N11" s="94"/>
      <c r="O11" s="95">
        <f>SUM(O7:O10)</f>
        <v>2388</v>
      </c>
      <c r="P11" s="98"/>
      <c r="Q11" s="94"/>
      <c r="R11" s="95">
        <f>SUM(R7:R10)</f>
        <v>2384</v>
      </c>
      <c r="S11" s="99"/>
      <c r="T11" s="97"/>
      <c r="U11" s="95">
        <f>SUM(U7:U10)</f>
        <v>2322</v>
      </c>
      <c r="V11" s="98"/>
      <c r="W11" s="71">
        <f t="shared" si="0"/>
        <v>-62</v>
      </c>
      <c r="X11" s="65"/>
      <c r="Y11" s="45"/>
    </row>
    <row r="12" spans="1:25" ht="20.100000000000001" customHeight="1" x14ac:dyDescent="0.25">
      <c r="A12" s="77" t="s">
        <v>44</v>
      </c>
      <c r="B12" s="79" t="s">
        <v>8</v>
      </c>
      <c r="C12" s="100" t="s">
        <v>33</v>
      </c>
      <c r="D12" s="101" t="s">
        <v>35</v>
      </c>
      <c r="E12" s="102"/>
      <c r="F12" s="103">
        <v>861</v>
      </c>
      <c r="G12" s="105">
        <v>109.68</v>
      </c>
      <c r="H12" s="102"/>
      <c r="I12" s="103">
        <v>817</v>
      </c>
      <c r="J12" s="106">
        <v>113.95</v>
      </c>
      <c r="K12" s="107"/>
      <c r="L12" s="103">
        <v>874</v>
      </c>
      <c r="M12" s="106">
        <v>106.72</v>
      </c>
      <c r="N12" s="102"/>
      <c r="O12" s="103">
        <v>845</v>
      </c>
      <c r="P12" s="108">
        <v>110.31</v>
      </c>
      <c r="Q12" s="102"/>
      <c r="R12" s="103">
        <v>848</v>
      </c>
      <c r="S12" s="109">
        <v>111.29</v>
      </c>
      <c r="T12" s="107"/>
      <c r="U12" s="103">
        <v>861</v>
      </c>
      <c r="V12" s="108">
        <v>109.44</v>
      </c>
      <c r="W12" s="72">
        <f t="shared" si="0"/>
        <v>13</v>
      </c>
      <c r="X12" s="216" t="s">
        <v>19</v>
      </c>
      <c r="Y12" s="60">
        <f t="shared" si="1"/>
        <v>-1.8500000000000085</v>
      </c>
    </row>
    <row r="13" spans="1:25" ht="20.100000000000001" customHeight="1" x14ac:dyDescent="0.25">
      <c r="A13" s="77" t="s">
        <v>44</v>
      </c>
      <c r="B13" s="79" t="s">
        <v>9</v>
      </c>
      <c r="C13" s="100" t="s">
        <v>29</v>
      </c>
      <c r="D13" s="101" t="s">
        <v>35</v>
      </c>
      <c r="E13" s="102"/>
      <c r="F13" s="103">
        <v>868</v>
      </c>
      <c r="G13" s="105">
        <v>101.76</v>
      </c>
      <c r="H13" s="102"/>
      <c r="I13" s="103">
        <v>891</v>
      </c>
      <c r="J13" s="106">
        <v>103.48</v>
      </c>
      <c r="K13" s="107"/>
      <c r="L13" s="103">
        <v>822</v>
      </c>
      <c r="M13" s="106">
        <v>100.61</v>
      </c>
      <c r="N13" s="102"/>
      <c r="O13" s="103">
        <v>867</v>
      </c>
      <c r="P13" s="108">
        <v>99.2</v>
      </c>
      <c r="Q13" s="102"/>
      <c r="R13" s="103">
        <v>850</v>
      </c>
      <c r="S13" s="109">
        <v>100.59</v>
      </c>
      <c r="T13" s="107"/>
      <c r="U13" s="103">
        <v>853</v>
      </c>
      <c r="V13" s="108">
        <v>100.59</v>
      </c>
      <c r="W13" s="72">
        <f t="shared" si="0"/>
        <v>3</v>
      </c>
      <c r="X13" s="216"/>
      <c r="Y13" s="62">
        <f>V13-S13</f>
        <v>0</v>
      </c>
    </row>
    <row r="14" spans="1:25" ht="20.100000000000001" customHeight="1" x14ac:dyDescent="0.25">
      <c r="A14" s="77" t="s">
        <v>44</v>
      </c>
      <c r="B14" s="79" t="s">
        <v>10</v>
      </c>
      <c r="C14" s="100" t="s">
        <v>30</v>
      </c>
      <c r="D14" s="101" t="s">
        <v>35</v>
      </c>
      <c r="E14" s="102"/>
      <c r="F14" s="103">
        <v>900</v>
      </c>
      <c r="G14" s="105">
        <v>103.09</v>
      </c>
      <c r="H14" s="102"/>
      <c r="I14" s="103">
        <v>910</v>
      </c>
      <c r="J14" s="106">
        <v>104.84</v>
      </c>
      <c r="K14" s="107"/>
      <c r="L14" s="103">
        <v>920</v>
      </c>
      <c r="M14" s="106">
        <v>103.25</v>
      </c>
      <c r="N14" s="102"/>
      <c r="O14" s="103">
        <v>863</v>
      </c>
      <c r="P14" s="108">
        <v>104.99</v>
      </c>
      <c r="Q14" s="102"/>
      <c r="R14" s="103">
        <v>890</v>
      </c>
      <c r="S14" s="109">
        <v>102.65</v>
      </c>
      <c r="T14" s="107"/>
      <c r="U14" s="103">
        <v>873</v>
      </c>
      <c r="V14" s="108">
        <v>102.65</v>
      </c>
      <c r="W14" s="72">
        <f t="shared" si="0"/>
        <v>-17</v>
      </c>
      <c r="X14" s="216"/>
      <c r="Y14" s="62">
        <f>V14-S14</f>
        <v>0</v>
      </c>
    </row>
    <row r="15" spans="1:25" ht="20.100000000000001" customHeight="1" x14ac:dyDescent="0.25">
      <c r="A15" s="77" t="s">
        <v>44</v>
      </c>
      <c r="B15" s="79" t="s">
        <v>11</v>
      </c>
      <c r="C15" s="100" t="s">
        <v>31</v>
      </c>
      <c r="D15" s="101" t="s">
        <v>35</v>
      </c>
      <c r="E15" s="102"/>
      <c r="F15" s="103">
        <v>936</v>
      </c>
      <c r="G15" s="105">
        <v>102.3</v>
      </c>
      <c r="H15" s="102"/>
      <c r="I15" s="103">
        <v>961</v>
      </c>
      <c r="J15" s="106">
        <v>106.78</v>
      </c>
      <c r="K15" s="107"/>
      <c r="L15" s="103">
        <v>945</v>
      </c>
      <c r="M15" s="106">
        <v>103.85</v>
      </c>
      <c r="N15" s="102"/>
      <c r="O15" s="103">
        <v>977</v>
      </c>
      <c r="P15" s="108">
        <v>106.2</v>
      </c>
      <c r="Q15" s="102"/>
      <c r="R15" s="103">
        <v>899</v>
      </c>
      <c r="S15" s="109">
        <v>104.17</v>
      </c>
      <c r="T15" s="107"/>
      <c r="U15" s="103">
        <v>927</v>
      </c>
      <c r="V15" s="108">
        <v>104.17</v>
      </c>
      <c r="W15" s="72">
        <f t="shared" si="0"/>
        <v>28</v>
      </c>
      <c r="X15" s="216"/>
      <c r="Y15" s="62">
        <f>V15-S15</f>
        <v>0</v>
      </c>
    </row>
    <row r="16" spans="1:25" ht="20.100000000000001" customHeight="1" x14ac:dyDescent="0.25">
      <c r="A16" s="77" t="s">
        <v>44</v>
      </c>
      <c r="B16" s="79" t="s">
        <v>12</v>
      </c>
      <c r="C16" s="100" t="s">
        <v>32</v>
      </c>
      <c r="D16" s="101" t="s">
        <v>35</v>
      </c>
      <c r="E16" s="102"/>
      <c r="F16" s="103">
        <v>976</v>
      </c>
      <c r="G16" s="105">
        <v>102.52</v>
      </c>
      <c r="H16" s="102"/>
      <c r="I16" s="103">
        <v>980</v>
      </c>
      <c r="J16" s="106">
        <v>104.7</v>
      </c>
      <c r="K16" s="107"/>
      <c r="L16" s="103">
        <v>1025</v>
      </c>
      <c r="M16" s="106">
        <v>106.66</v>
      </c>
      <c r="N16" s="102"/>
      <c r="O16" s="103">
        <v>991</v>
      </c>
      <c r="P16" s="108">
        <v>104.87</v>
      </c>
      <c r="Q16" s="102"/>
      <c r="R16" s="103">
        <v>1027</v>
      </c>
      <c r="S16" s="109">
        <v>105.12</v>
      </c>
      <c r="T16" s="107"/>
      <c r="U16" s="103">
        <v>945</v>
      </c>
      <c r="V16" s="108">
        <v>105.12</v>
      </c>
      <c r="W16" s="72">
        <f t="shared" si="0"/>
        <v>-82</v>
      </c>
      <c r="X16" s="217"/>
      <c r="Y16" s="61">
        <f>V16-S16</f>
        <v>0</v>
      </c>
    </row>
    <row r="17" spans="1:25" ht="20.100000000000001" customHeight="1" x14ac:dyDescent="0.25">
      <c r="A17" s="77"/>
      <c r="B17" s="79"/>
      <c r="C17" s="110" t="s">
        <v>22</v>
      </c>
      <c r="D17" s="111"/>
      <c r="E17" s="112"/>
      <c r="F17" s="113">
        <f>SUM(F12:F16)</f>
        <v>4541</v>
      </c>
      <c r="G17" s="114"/>
      <c r="H17" s="112"/>
      <c r="I17" s="113">
        <f>SUM(I12:I16)</f>
        <v>4559</v>
      </c>
      <c r="J17" s="114"/>
      <c r="K17" s="116"/>
      <c r="L17" s="113">
        <f>SUM(L12:L16)</f>
        <v>4586</v>
      </c>
      <c r="M17" s="114"/>
      <c r="N17" s="112"/>
      <c r="O17" s="113">
        <f>SUM(O12:O16)</f>
        <v>4543</v>
      </c>
      <c r="P17" s="117"/>
      <c r="Q17" s="112"/>
      <c r="R17" s="113">
        <f>SUM(R12:R16)</f>
        <v>4514</v>
      </c>
      <c r="S17" s="118"/>
      <c r="T17" s="116"/>
      <c r="U17" s="113">
        <f>SUM(U12:U16)</f>
        <v>4459</v>
      </c>
      <c r="V17" s="117"/>
      <c r="W17" s="73">
        <f t="shared" si="0"/>
        <v>-55</v>
      </c>
      <c r="X17" s="65"/>
      <c r="Y17" s="45"/>
    </row>
    <row r="18" spans="1:25" ht="19.5" customHeight="1" x14ac:dyDescent="0.25">
      <c r="A18" s="119" t="s">
        <v>44</v>
      </c>
      <c r="B18" s="120" t="s">
        <v>13</v>
      </c>
      <c r="C18" s="49" t="s">
        <v>27</v>
      </c>
      <c r="D18" s="50" t="s">
        <v>35</v>
      </c>
      <c r="E18" s="51"/>
      <c r="F18" s="52">
        <v>15</v>
      </c>
      <c r="G18" s="82">
        <v>7.14</v>
      </c>
      <c r="H18" s="51"/>
      <c r="I18" s="52">
        <v>16</v>
      </c>
      <c r="J18" s="82">
        <v>6.67</v>
      </c>
      <c r="K18" s="53"/>
      <c r="L18" s="52">
        <v>22</v>
      </c>
      <c r="M18" s="82">
        <v>37.5</v>
      </c>
      <c r="N18" s="51"/>
      <c r="O18" s="52">
        <v>19</v>
      </c>
      <c r="P18" s="82">
        <v>-13.64</v>
      </c>
      <c r="Q18" s="51"/>
      <c r="R18" s="52">
        <v>19</v>
      </c>
      <c r="S18" s="84">
        <v>0</v>
      </c>
      <c r="T18" s="53"/>
      <c r="U18" s="52">
        <v>19</v>
      </c>
      <c r="V18" s="82">
        <v>0</v>
      </c>
      <c r="W18" s="74">
        <f t="shared" si="0"/>
        <v>0</v>
      </c>
      <c r="X18" s="213" t="s">
        <v>20</v>
      </c>
      <c r="Y18" s="63">
        <f>V18-S18</f>
        <v>0</v>
      </c>
    </row>
    <row r="19" spans="1:25" ht="19.5" customHeight="1" x14ac:dyDescent="0.25">
      <c r="A19" s="119" t="s">
        <v>44</v>
      </c>
      <c r="B19" s="120" t="s">
        <v>84</v>
      </c>
      <c r="C19" s="54" t="s">
        <v>82</v>
      </c>
      <c r="D19" s="55" t="s">
        <v>35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0</v>
      </c>
      <c r="P19" s="83">
        <v>0</v>
      </c>
      <c r="Q19" s="56"/>
      <c r="R19" s="57">
        <v>0</v>
      </c>
      <c r="S19" s="85">
        <v>0</v>
      </c>
      <c r="T19" s="59"/>
      <c r="U19" s="57">
        <v>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6855</v>
      </c>
      <c r="G20" s="39"/>
      <c r="H20" s="37"/>
      <c r="I20" s="38">
        <f>I11+I17+I18+I19</f>
        <v>6931</v>
      </c>
      <c r="J20" s="39"/>
      <c r="K20" s="40"/>
      <c r="L20" s="38">
        <f>L11+L17+L18+L19</f>
        <v>6962</v>
      </c>
      <c r="M20" s="41"/>
      <c r="N20" s="37"/>
      <c r="O20" s="38">
        <f>O11+O17+O18+O19</f>
        <v>6950</v>
      </c>
      <c r="P20" s="41"/>
      <c r="Q20" s="37"/>
      <c r="R20" s="38">
        <f>R11+R17+R18+R19</f>
        <v>6917</v>
      </c>
      <c r="S20" s="42"/>
      <c r="T20" s="40"/>
      <c r="U20" s="38">
        <f>U11+U17+U18+U19</f>
        <v>6800</v>
      </c>
      <c r="V20" s="41"/>
      <c r="W20" s="76">
        <f t="shared" si="0"/>
        <v>-117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57</v>
      </c>
      <c r="J23" s="43"/>
      <c r="K23" s="43"/>
      <c r="L23" s="43">
        <v>-2</v>
      </c>
      <c r="M23" s="43"/>
      <c r="N23" s="43"/>
      <c r="O23" s="43">
        <v>34</v>
      </c>
      <c r="P23" s="43"/>
      <c r="Q23" s="43"/>
      <c r="R23" s="43">
        <v>-4</v>
      </c>
      <c r="S23" s="43"/>
      <c r="T23" s="43"/>
      <c r="U23" s="43">
        <v>-62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18</v>
      </c>
      <c r="J24" s="43"/>
      <c r="K24" s="43"/>
      <c r="L24" s="43">
        <v>27</v>
      </c>
      <c r="M24" s="43"/>
      <c r="N24" s="43"/>
      <c r="O24" s="43">
        <v>-43</v>
      </c>
      <c r="P24" s="43"/>
      <c r="Q24" s="43"/>
      <c r="R24" s="43">
        <v>-29</v>
      </c>
      <c r="S24" s="43"/>
      <c r="T24" s="43"/>
      <c r="U24" s="43">
        <v>-55</v>
      </c>
      <c r="V24" s="43"/>
    </row>
    <row r="25" spans="1:25" s="196" customFormat="1" ht="15" customHeight="1" x14ac:dyDescent="0.25">
      <c r="C25" s="26" t="s">
        <v>95</v>
      </c>
      <c r="I25" s="26">
        <v>1</v>
      </c>
      <c r="L25" s="26">
        <v>6</v>
      </c>
      <c r="O25" s="26">
        <v>-3</v>
      </c>
      <c r="R25" s="26">
        <v>0</v>
      </c>
      <c r="U25" s="26">
        <v>0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76</v>
      </c>
      <c r="J27" s="43"/>
      <c r="K27" s="43"/>
      <c r="L27" s="43">
        <v>31</v>
      </c>
      <c r="M27" s="43"/>
      <c r="N27" s="43"/>
      <c r="O27" s="43">
        <v>-12</v>
      </c>
      <c r="P27" s="43"/>
      <c r="Q27" s="43"/>
      <c r="R27" s="43">
        <v>-33</v>
      </c>
      <c r="S27" s="43"/>
      <c r="T27" s="43"/>
      <c r="U27" s="43">
        <v>-117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1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39997558519241921"/>
  </sheetPr>
  <dimension ref="A1:AX100"/>
  <sheetViews>
    <sheetView topLeftCell="B1" zoomScaleNormal="100" workbookViewId="0">
      <pane xSplit="3" ySplit="6" topLeftCell="E7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RowHeight="15" x14ac:dyDescent="0.25"/>
  <cols>
    <col min="1" max="1" width="5.7109375" hidden="1" customWidth="1"/>
    <col min="2" max="2" width="20.7109375" hidden="1" customWidth="1"/>
    <col min="3" max="3" width="15.7109375" customWidth="1"/>
    <col min="4" max="4" width="14.7109375" hidden="1" customWidth="1"/>
    <col min="5" max="5" width="6.7109375" customWidth="1"/>
    <col min="6" max="6" width="8.7109375" customWidth="1"/>
    <col min="7" max="8" width="6.7109375" customWidth="1"/>
    <col min="9" max="9" width="8.7109375" customWidth="1"/>
    <col min="10" max="11" width="6.7109375" customWidth="1"/>
    <col min="12" max="12" width="8.7109375" customWidth="1"/>
    <col min="13" max="14" width="6.7109375" customWidth="1"/>
    <col min="15" max="15" width="8.7109375" customWidth="1"/>
    <col min="16" max="17" width="6.7109375" customWidth="1"/>
    <col min="18" max="18" width="8.7109375" customWidth="1"/>
    <col min="19" max="20" width="6.7109375" customWidth="1"/>
    <col min="21" max="21" width="8.7109375" customWidth="1"/>
    <col min="22" max="22" width="6.7109375" customWidth="1"/>
    <col min="23" max="23" width="11.7109375" customWidth="1"/>
    <col min="24" max="24" width="9.7109375" customWidth="1"/>
    <col min="25" max="25" width="7.7109375" customWidth="1"/>
    <col min="26" max="50" width="11.42578125" style="196"/>
  </cols>
  <sheetData>
    <row r="1" spans="1:25" s="196" customFormat="1" ht="15.75" customHeight="1" x14ac:dyDescent="0.25">
      <c r="C1" s="15" t="str">
        <f>CONCATENATE("PREVISIONS de l'année scolaire ",$U$5," du PREMIER DEGRE réalisées en octobre")</f>
        <v>PREVISIONS de l'année scolaire 2026-2027 du PREMIER DEGRE réalisées en octobre</v>
      </c>
    </row>
    <row r="2" spans="1:25" s="196" customFormat="1" ht="12.75" customHeight="1" x14ac:dyDescent="0.25"/>
    <row r="3" spans="1:25" s="196" customFormat="1" ht="15.75" customHeight="1" x14ac:dyDescent="0.25">
      <c r="C3" s="15" t="s">
        <v>38</v>
      </c>
      <c r="T3" s="16"/>
      <c r="U3" s="16"/>
      <c r="W3" s="16"/>
    </row>
    <row r="4" spans="1:25" s="196" customFormat="1" ht="16.5" customHeight="1" x14ac:dyDescent="0.25">
      <c r="C4" s="15" t="s">
        <v>17</v>
      </c>
      <c r="E4" s="125" t="s">
        <v>46</v>
      </c>
    </row>
    <row r="5" spans="1:25" ht="20.100000000000001" customHeight="1" x14ac:dyDescent="0.25">
      <c r="A5" s="17"/>
      <c r="B5" s="18"/>
      <c r="C5" s="18"/>
      <c r="D5" s="18"/>
      <c r="E5" s="19"/>
      <c r="F5" s="20" t="s">
        <v>86</v>
      </c>
      <c r="G5" s="21"/>
      <c r="H5" s="19"/>
      <c r="I5" s="20" t="s">
        <v>87</v>
      </c>
      <c r="J5" s="21"/>
      <c r="K5" s="20"/>
      <c r="L5" s="20" t="s">
        <v>88</v>
      </c>
      <c r="M5" s="20"/>
      <c r="N5" s="19"/>
      <c r="O5" s="20" t="s">
        <v>89</v>
      </c>
      <c r="P5" s="20"/>
      <c r="Q5" s="19"/>
      <c r="R5" s="20" t="s">
        <v>90</v>
      </c>
      <c r="S5" s="22"/>
      <c r="T5" s="24"/>
      <c r="U5" s="20" t="s">
        <v>91</v>
      </c>
      <c r="V5" s="20"/>
      <c r="W5" s="209" t="s">
        <v>92</v>
      </c>
      <c r="X5" s="25"/>
      <c r="Y5" s="211" t="s">
        <v>21</v>
      </c>
    </row>
    <row r="6" spans="1:25" ht="20.100000000000001" customHeight="1" x14ac:dyDescent="0.25">
      <c r="A6" s="27" t="s">
        <v>0</v>
      </c>
      <c r="B6" s="27" t="s">
        <v>1</v>
      </c>
      <c r="C6" s="28" t="s">
        <v>83</v>
      </c>
      <c r="D6" s="29" t="s">
        <v>2</v>
      </c>
      <c r="E6" s="30" t="s">
        <v>16</v>
      </c>
      <c r="F6" s="30" t="s">
        <v>14</v>
      </c>
      <c r="G6" s="30" t="s">
        <v>15</v>
      </c>
      <c r="H6" s="30" t="s">
        <v>16</v>
      </c>
      <c r="I6" s="30" t="s">
        <v>14</v>
      </c>
      <c r="J6" s="30" t="s">
        <v>15</v>
      </c>
      <c r="K6" s="31" t="s">
        <v>16</v>
      </c>
      <c r="L6" s="30" t="s">
        <v>14</v>
      </c>
      <c r="M6" s="32" t="s">
        <v>15</v>
      </c>
      <c r="N6" s="30" t="s">
        <v>16</v>
      </c>
      <c r="O6" s="30" t="s">
        <v>14</v>
      </c>
      <c r="P6" s="32" t="s">
        <v>15</v>
      </c>
      <c r="Q6" s="30" t="s">
        <v>16</v>
      </c>
      <c r="R6" s="30" t="s">
        <v>14</v>
      </c>
      <c r="S6" s="33" t="s">
        <v>15</v>
      </c>
      <c r="T6" s="31" t="s">
        <v>16</v>
      </c>
      <c r="U6" s="30" t="s">
        <v>14</v>
      </c>
      <c r="V6" s="32" t="s">
        <v>15</v>
      </c>
      <c r="W6" s="210"/>
      <c r="X6" s="78"/>
      <c r="Y6" s="212"/>
    </row>
    <row r="7" spans="1:25" ht="20.100000000000001" customHeight="1" x14ac:dyDescent="0.25">
      <c r="A7" s="93" t="s">
        <v>85</v>
      </c>
      <c r="B7" s="104" t="s">
        <v>3</v>
      </c>
      <c r="C7" s="115" t="s">
        <v>23</v>
      </c>
      <c r="D7" s="121" t="s">
        <v>35</v>
      </c>
      <c r="E7" s="122">
        <v>12463</v>
      </c>
      <c r="F7" s="123">
        <v>575</v>
      </c>
      <c r="G7" s="124">
        <v>4.6100000000000003</v>
      </c>
      <c r="H7" s="122">
        <v>11708</v>
      </c>
      <c r="I7" s="123">
        <v>570</v>
      </c>
      <c r="J7" s="124">
        <v>4.87</v>
      </c>
      <c r="K7" s="14">
        <v>12617</v>
      </c>
      <c r="L7" s="123">
        <v>562</v>
      </c>
      <c r="M7" s="124">
        <v>4.45</v>
      </c>
      <c r="N7" s="122">
        <v>11820</v>
      </c>
      <c r="O7" s="123">
        <v>531</v>
      </c>
      <c r="P7" s="124">
        <v>4.49</v>
      </c>
      <c r="Q7" s="122">
        <v>10929</v>
      </c>
      <c r="R7" s="123">
        <v>492</v>
      </c>
      <c r="S7" s="23">
        <v>4.5</v>
      </c>
      <c r="T7" s="14">
        <v>10840</v>
      </c>
      <c r="U7" s="123">
        <v>488</v>
      </c>
      <c r="V7" s="124">
        <v>4.5</v>
      </c>
      <c r="W7" s="69">
        <f>U7-R7</f>
        <v>-4</v>
      </c>
      <c r="X7" s="215" t="s">
        <v>18</v>
      </c>
      <c r="Y7" s="60">
        <f>V7-S7</f>
        <v>0</v>
      </c>
    </row>
    <row r="8" spans="1:25" ht="20.100000000000001" customHeight="1" x14ac:dyDescent="0.25">
      <c r="A8" s="93" t="s">
        <v>85</v>
      </c>
      <c r="B8" s="104" t="s">
        <v>5</v>
      </c>
      <c r="C8" s="34" t="s">
        <v>24</v>
      </c>
      <c r="D8" s="44" t="s">
        <v>35</v>
      </c>
      <c r="E8" s="46">
        <v>13460</v>
      </c>
      <c r="F8" s="47">
        <v>1709</v>
      </c>
      <c r="G8" s="48">
        <v>12.7</v>
      </c>
      <c r="H8" s="46">
        <v>12967</v>
      </c>
      <c r="I8" s="47">
        <v>1719</v>
      </c>
      <c r="J8" s="48">
        <v>13.26</v>
      </c>
      <c r="K8" s="58">
        <v>12178</v>
      </c>
      <c r="L8" s="47">
        <v>1808</v>
      </c>
      <c r="M8" s="48">
        <v>14.85</v>
      </c>
      <c r="N8" s="46">
        <v>13108</v>
      </c>
      <c r="O8" s="47">
        <v>1719</v>
      </c>
      <c r="P8" s="48">
        <v>13.11</v>
      </c>
      <c r="Q8" s="46">
        <v>12278</v>
      </c>
      <c r="R8" s="47">
        <v>1732</v>
      </c>
      <c r="S8" s="68">
        <v>14.11</v>
      </c>
      <c r="T8" s="58">
        <v>11362</v>
      </c>
      <c r="U8" s="47">
        <v>1614</v>
      </c>
      <c r="V8" s="48">
        <v>14.21</v>
      </c>
      <c r="W8" s="70">
        <f t="shared" ref="W8:W20" si="0">U8-R8</f>
        <v>-118</v>
      </c>
      <c r="X8" s="216"/>
      <c r="Y8" s="61">
        <f>V8-S8</f>
        <v>0.10000000000000142</v>
      </c>
    </row>
    <row r="9" spans="1:25" ht="20.100000000000001" customHeight="1" x14ac:dyDescent="0.25">
      <c r="A9" s="93" t="s">
        <v>85</v>
      </c>
      <c r="B9" s="79" t="s">
        <v>6</v>
      </c>
      <c r="C9" s="115" t="s">
        <v>25</v>
      </c>
      <c r="D9" s="80" t="s">
        <v>35</v>
      </c>
      <c r="E9" s="122"/>
      <c r="F9" s="123">
        <v>1765</v>
      </c>
      <c r="G9" s="81">
        <v>102.68</v>
      </c>
      <c r="H9" s="122"/>
      <c r="I9" s="123">
        <v>1765</v>
      </c>
      <c r="J9" s="124">
        <v>103.28</v>
      </c>
      <c r="K9" s="14"/>
      <c r="L9" s="123">
        <v>1784</v>
      </c>
      <c r="M9" s="124">
        <v>103.78</v>
      </c>
      <c r="N9" s="122"/>
      <c r="O9" s="123">
        <v>1843</v>
      </c>
      <c r="P9" s="86">
        <v>101.94</v>
      </c>
      <c r="Q9" s="122"/>
      <c r="R9" s="123">
        <v>1769</v>
      </c>
      <c r="S9" s="23">
        <v>102.91</v>
      </c>
      <c r="T9" s="14"/>
      <c r="U9" s="123">
        <v>1783</v>
      </c>
      <c r="V9" s="86">
        <v>102.94</v>
      </c>
      <c r="W9" s="69">
        <f t="shared" si="0"/>
        <v>14</v>
      </c>
      <c r="X9" s="215" t="s">
        <v>19</v>
      </c>
      <c r="Y9" s="60">
        <f>V9-S9</f>
        <v>3.0000000000001137E-2</v>
      </c>
    </row>
    <row r="10" spans="1:25" ht="20.100000000000001" customHeight="1" x14ac:dyDescent="0.25">
      <c r="A10" s="93" t="s">
        <v>85</v>
      </c>
      <c r="B10" s="79" t="s">
        <v>7</v>
      </c>
      <c r="C10" s="34" t="s">
        <v>34</v>
      </c>
      <c r="D10" s="44" t="s">
        <v>35</v>
      </c>
      <c r="E10" s="46"/>
      <c r="F10" s="47">
        <v>1787</v>
      </c>
      <c r="G10" s="87">
        <v>102.29</v>
      </c>
      <c r="H10" s="46"/>
      <c r="I10" s="47">
        <v>1844</v>
      </c>
      <c r="J10" s="88">
        <v>104.48</v>
      </c>
      <c r="K10" s="58"/>
      <c r="L10" s="47">
        <v>1830</v>
      </c>
      <c r="M10" s="88">
        <v>103.68</v>
      </c>
      <c r="N10" s="46"/>
      <c r="O10" s="47">
        <v>1864</v>
      </c>
      <c r="P10" s="89">
        <v>104.48</v>
      </c>
      <c r="Q10" s="46"/>
      <c r="R10" s="47">
        <v>1843</v>
      </c>
      <c r="S10" s="90">
        <v>100</v>
      </c>
      <c r="T10" s="58"/>
      <c r="U10" s="47">
        <v>1818</v>
      </c>
      <c r="V10" s="89">
        <v>102.77</v>
      </c>
      <c r="W10" s="70">
        <f t="shared" si="0"/>
        <v>-25</v>
      </c>
      <c r="X10" s="216"/>
      <c r="Y10" s="61">
        <f t="shared" ref="Y10:Y12" si="1">V10-S10</f>
        <v>2.769999999999996</v>
      </c>
    </row>
    <row r="11" spans="1:25" ht="20.100000000000001" customHeight="1" x14ac:dyDescent="0.25">
      <c r="A11" s="93"/>
      <c r="B11" s="79"/>
      <c r="C11" s="91" t="s">
        <v>28</v>
      </c>
      <c r="D11" s="92"/>
      <c r="E11" s="94"/>
      <c r="F11" s="95">
        <f>SUM(F7:F10)</f>
        <v>5836</v>
      </c>
      <c r="G11" s="96"/>
      <c r="H11" s="94"/>
      <c r="I11" s="95">
        <f>SUM(I7:I10)</f>
        <v>5898</v>
      </c>
      <c r="J11" s="96"/>
      <c r="K11" s="97"/>
      <c r="L11" s="95">
        <f>SUM(L7:L10)</f>
        <v>5984</v>
      </c>
      <c r="M11" s="96"/>
      <c r="N11" s="94"/>
      <c r="O11" s="95">
        <f>SUM(O7:O10)</f>
        <v>5957</v>
      </c>
      <c r="P11" s="98"/>
      <c r="Q11" s="94"/>
      <c r="R11" s="95">
        <f>SUM(R7:R10)</f>
        <v>5836</v>
      </c>
      <c r="S11" s="99"/>
      <c r="T11" s="97"/>
      <c r="U11" s="95">
        <f>SUM(U7:U10)</f>
        <v>5703</v>
      </c>
      <c r="V11" s="98"/>
      <c r="W11" s="71">
        <f t="shared" si="0"/>
        <v>-133</v>
      </c>
      <c r="X11" s="65"/>
      <c r="Y11" s="45"/>
    </row>
    <row r="12" spans="1:25" ht="20.100000000000001" customHeight="1" x14ac:dyDescent="0.25">
      <c r="A12" s="93" t="s">
        <v>85</v>
      </c>
      <c r="B12" s="79" t="s">
        <v>8</v>
      </c>
      <c r="C12" s="100" t="s">
        <v>33</v>
      </c>
      <c r="D12" s="101" t="s">
        <v>35</v>
      </c>
      <c r="E12" s="102"/>
      <c r="F12" s="103">
        <v>2078</v>
      </c>
      <c r="G12" s="105">
        <v>106.73</v>
      </c>
      <c r="H12" s="102"/>
      <c r="I12" s="103">
        <v>1950</v>
      </c>
      <c r="J12" s="106">
        <v>109.12</v>
      </c>
      <c r="K12" s="107"/>
      <c r="L12" s="103">
        <v>1998</v>
      </c>
      <c r="M12" s="106">
        <v>108.35</v>
      </c>
      <c r="N12" s="102"/>
      <c r="O12" s="103">
        <v>1961</v>
      </c>
      <c r="P12" s="108">
        <v>107.16</v>
      </c>
      <c r="Q12" s="102"/>
      <c r="R12" s="103">
        <v>2030</v>
      </c>
      <c r="S12" s="109">
        <v>108.91</v>
      </c>
      <c r="T12" s="107"/>
      <c r="U12" s="103">
        <v>1996</v>
      </c>
      <c r="V12" s="108">
        <v>108.3</v>
      </c>
      <c r="W12" s="72">
        <f t="shared" si="0"/>
        <v>-34</v>
      </c>
      <c r="X12" s="216" t="s">
        <v>19</v>
      </c>
      <c r="Y12" s="60">
        <f t="shared" si="1"/>
        <v>-0.60999999999999943</v>
      </c>
    </row>
    <row r="13" spans="1:25" ht="20.100000000000001" customHeight="1" x14ac:dyDescent="0.25">
      <c r="A13" s="93" t="s">
        <v>85</v>
      </c>
      <c r="B13" s="79" t="s">
        <v>9</v>
      </c>
      <c r="C13" s="100" t="s">
        <v>29</v>
      </c>
      <c r="D13" s="101" t="s">
        <v>35</v>
      </c>
      <c r="E13" s="102"/>
      <c r="F13" s="103">
        <v>2084</v>
      </c>
      <c r="G13" s="105">
        <v>101.02</v>
      </c>
      <c r="H13" s="102"/>
      <c r="I13" s="103">
        <v>2112</v>
      </c>
      <c r="J13" s="106">
        <v>101.64</v>
      </c>
      <c r="K13" s="107"/>
      <c r="L13" s="103">
        <v>1962</v>
      </c>
      <c r="M13" s="106">
        <v>100.62</v>
      </c>
      <c r="N13" s="102"/>
      <c r="O13" s="103">
        <v>2004</v>
      </c>
      <c r="P13" s="108">
        <v>100.3</v>
      </c>
      <c r="Q13" s="102"/>
      <c r="R13" s="103">
        <v>1999</v>
      </c>
      <c r="S13" s="109">
        <v>101.94</v>
      </c>
      <c r="T13" s="107"/>
      <c r="U13" s="103">
        <v>2063</v>
      </c>
      <c r="V13" s="108">
        <v>101.63</v>
      </c>
      <c r="W13" s="72">
        <f t="shared" si="0"/>
        <v>64</v>
      </c>
      <c r="X13" s="216"/>
      <c r="Y13" s="62">
        <f>V13-S13</f>
        <v>-0.31000000000000227</v>
      </c>
    </row>
    <row r="14" spans="1:25" ht="20.100000000000001" customHeight="1" x14ac:dyDescent="0.25">
      <c r="A14" s="93" t="s">
        <v>85</v>
      </c>
      <c r="B14" s="79" t="s">
        <v>10</v>
      </c>
      <c r="C14" s="100" t="s">
        <v>30</v>
      </c>
      <c r="D14" s="101" t="s">
        <v>35</v>
      </c>
      <c r="E14" s="102"/>
      <c r="F14" s="103">
        <v>2224</v>
      </c>
      <c r="G14" s="105">
        <v>101.97</v>
      </c>
      <c r="H14" s="102"/>
      <c r="I14" s="103">
        <v>2181</v>
      </c>
      <c r="J14" s="106">
        <v>104.65</v>
      </c>
      <c r="K14" s="107"/>
      <c r="L14" s="103">
        <v>2192</v>
      </c>
      <c r="M14" s="106">
        <v>103.79</v>
      </c>
      <c r="N14" s="102"/>
      <c r="O14" s="103">
        <v>2057</v>
      </c>
      <c r="P14" s="108">
        <v>104.84</v>
      </c>
      <c r="Q14" s="102"/>
      <c r="R14" s="103">
        <v>2022</v>
      </c>
      <c r="S14" s="109">
        <v>100.9</v>
      </c>
      <c r="T14" s="107"/>
      <c r="U14" s="103">
        <v>2017</v>
      </c>
      <c r="V14" s="108">
        <v>100.9</v>
      </c>
      <c r="W14" s="72">
        <f t="shared" si="0"/>
        <v>-5</v>
      </c>
      <c r="X14" s="216"/>
      <c r="Y14" s="62">
        <f>V14-S14</f>
        <v>0</v>
      </c>
    </row>
    <row r="15" spans="1:25" ht="20.100000000000001" customHeight="1" x14ac:dyDescent="0.25">
      <c r="A15" s="93" t="s">
        <v>85</v>
      </c>
      <c r="B15" s="79" t="s">
        <v>11</v>
      </c>
      <c r="C15" s="100" t="s">
        <v>31</v>
      </c>
      <c r="D15" s="101" t="s">
        <v>35</v>
      </c>
      <c r="E15" s="102"/>
      <c r="F15" s="103">
        <v>2236</v>
      </c>
      <c r="G15" s="105">
        <v>101.87</v>
      </c>
      <c r="H15" s="102"/>
      <c r="I15" s="103">
        <v>2323</v>
      </c>
      <c r="J15" s="106">
        <v>104.45</v>
      </c>
      <c r="K15" s="107"/>
      <c r="L15" s="103">
        <v>2273</v>
      </c>
      <c r="M15" s="106">
        <v>104.22</v>
      </c>
      <c r="N15" s="102"/>
      <c r="O15" s="103">
        <v>2274</v>
      </c>
      <c r="P15" s="108">
        <v>103.74</v>
      </c>
      <c r="Q15" s="102"/>
      <c r="R15" s="103">
        <v>2096</v>
      </c>
      <c r="S15" s="109">
        <v>101.9</v>
      </c>
      <c r="T15" s="107"/>
      <c r="U15" s="103">
        <v>2062</v>
      </c>
      <c r="V15" s="108">
        <v>101.98</v>
      </c>
      <c r="W15" s="72">
        <f t="shared" si="0"/>
        <v>-34</v>
      </c>
      <c r="X15" s="216"/>
      <c r="Y15" s="62">
        <f>V15-S15</f>
        <v>7.9999999999998295E-2</v>
      </c>
    </row>
    <row r="16" spans="1:25" ht="20.100000000000001" customHeight="1" x14ac:dyDescent="0.25">
      <c r="A16" s="93" t="s">
        <v>85</v>
      </c>
      <c r="B16" s="79" t="s">
        <v>12</v>
      </c>
      <c r="C16" s="100" t="s">
        <v>32</v>
      </c>
      <c r="D16" s="101" t="s">
        <v>35</v>
      </c>
      <c r="E16" s="102"/>
      <c r="F16" s="103">
        <v>2365</v>
      </c>
      <c r="G16" s="105">
        <v>102.29</v>
      </c>
      <c r="H16" s="102"/>
      <c r="I16" s="103">
        <v>2337</v>
      </c>
      <c r="J16" s="106">
        <v>104.52</v>
      </c>
      <c r="K16" s="107"/>
      <c r="L16" s="103">
        <v>2408</v>
      </c>
      <c r="M16" s="106">
        <v>103.66</v>
      </c>
      <c r="N16" s="102"/>
      <c r="O16" s="103">
        <v>2387</v>
      </c>
      <c r="P16" s="108">
        <v>105.02</v>
      </c>
      <c r="Q16" s="102"/>
      <c r="R16" s="103">
        <v>2357</v>
      </c>
      <c r="S16" s="109">
        <v>103.65</v>
      </c>
      <c r="T16" s="107"/>
      <c r="U16" s="103">
        <v>2176</v>
      </c>
      <c r="V16" s="108">
        <v>103.82</v>
      </c>
      <c r="W16" s="72">
        <f t="shared" si="0"/>
        <v>-181</v>
      </c>
      <c r="X16" s="217"/>
      <c r="Y16" s="61">
        <f>V16-S16</f>
        <v>0.16999999999998749</v>
      </c>
    </row>
    <row r="17" spans="1:25" ht="20.100000000000001" customHeight="1" x14ac:dyDescent="0.25">
      <c r="A17" s="93"/>
      <c r="B17" s="79"/>
      <c r="C17" s="110" t="s">
        <v>22</v>
      </c>
      <c r="D17" s="111"/>
      <c r="E17" s="112"/>
      <c r="F17" s="113">
        <f>SUM(F12:F16)</f>
        <v>10987</v>
      </c>
      <c r="G17" s="114"/>
      <c r="H17" s="112"/>
      <c r="I17" s="113">
        <f>SUM(I12:I16)</f>
        <v>10903</v>
      </c>
      <c r="J17" s="114"/>
      <c r="K17" s="116"/>
      <c r="L17" s="113">
        <f>SUM(L12:L16)</f>
        <v>10833</v>
      </c>
      <c r="M17" s="114"/>
      <c r="N17" s="112"/>
      <c r="O17" s="113">
        <f>SUM(O12:O16)</f>
        <v>10683</v>
      </c>
      <c r="P17" s="117"/>
      <c r="Q17" s="112"/>
      <c r="R17" s="113">
        <f>SUM(R12:R16)</f>
        <v>10504</v>
      </c>
      <c r="S17" s="118"/>
      <c r="T17" s="116"/>
      <c r="U17" s="113">
        <f>SUM(U12:U16)</f>
        <v>10314</v>
      </c>
      <c r="V17" s="117"/>
      <c r="W17" s="73">
        <f t="shared" si="0"/>
        <v>-190</v>
      </c>
      <c r="X17" s="65"/>
      <c r="Y17" s="45"/>
    </row>
    <row r="18" spans="1:25" ht="19.5" customHeight="1" x14ac:dyDescent="0.25">
      <c r="A18" s="93" t="s">
        <v>85</v>
      </c>
      <c r="B18" s="120" t="s">
        <v>13</v>
      </c>
      <c r="C18" s="49" t="s">
        <v>27</v>
      </c>
      <c r="D18" s="50" t="s">
        <v>35</v>
      </c>
      <c r="E18" s="51"/>
      <c r="F18" s="52">
        <v>62</v>
      </c>
      <c r="G18" s="82">
        <v>0</v>
      </c>
      <c r="H18" s="51"/>
      <c r="I18" s="52">
        <v>75</v>
      </c>
      <c r="J18" s="82">
        <v>20.97</v>
      </c>
      <c r="K18" s="53"/>
      <c r="L18" s="52">
        <v>95</v>
      </c>
      <c r="M18" s="82">
        <v>26.67</v>
      </c>
      <c r="N18" s="51"/>
      <c r="O18" s="52">
        <v>78</v>
      </c>
      <c r="P18" s="82">
        <v>-17.89</v>
      </c>
      <c r="Q18" s="51"/>
      <c r="R18" s="52">
        <v>81</v>
      </c>
      <c r="S18" s="84">
        <v>3.85</v>
      </c>
      <c r="T18" s="53"/>
      <c r="U18" s="52">
        <v>85</v>
      </c>
      <c r="V18" s="82">
        <v>4.9400000000000004</v>
      </c>
      <c r="W18" s="74">
        <f t="shared" si="0"/>
        <v>4</v>
      </c>
      <c r="X18" s="213" t="s">
        <v>20</v>
      </c>
      <c r="Y18" s="63">
        <f>V18-S18</f>
        <v>1.0900000000000003</v>
      </c>
    </row>
    <row r="19" spans="1:25" ht="19.5" customHeight="1" x14ac:dyDescent="0.25">
      <c r="A19" s="93" t="s">
        <v>85</v>
      </c>
      <c r="B19" s="120" t="s">
        <v>84</v>
      </c>
      <c r="C19" s="54" t="s">
        <v>82</v>
      </c>
      <c r="D19" s="55" t="s">
        <v>35</v>
      </c>
      <c r="E19" s="56"/>
      <c r="F19" s="57"/>
      <c r="G19" s="83"/>
      <c r="H19" s="56"/>
      <c r="I19" s="57"/>
      <c r="J19" s="83"/>
      <c r="K19" s="59"/>
      <c r="L19" s="57"/>
      <c r="M19" s="83"/>
      <c r="N19" s="56"/>
      <c r="O19" s="57">
        <v>0</v>
      </c>
      <c r="P19" s="83">
        <v>0</v>
      </c>
      <c r="Q19" s="56"/>
      <c r="R19" s="57">
        <v>0</v>
      </c>
      <c r="S19" s="85">
        <v>0</v>
      </c>
      <c r="T19" s="59"/>
      <c r="U19" s="57">
        <v>0</v>
      </c>
      <c r="V19" s="83">
        <v>0</v>
      </c>
      <c r="W19" s="75">
        <f t="shared" ref="W19" si="2">U19-R19</f>
        <v>0</v>
      </c>
      <c r="X19" s="214"/>
      <c r="Y19" s="64">
        <f>V19-S19</f>
        <v>0</v>
      </c>
    </row>
    <row r="20" spans="1:25" ht="20.100000000000001" customHeight="1" x14ac:dyDescent="0.25">
      <c r="C20" s="35" t="s">
        <v>26</v>
      </c>
      <c r="D20" s="36"/>
      <c r="E20" s="37"/>
      <c r="F20" s="38">
        <f>F11+F17+F18+F19</f>
        <v>16885</v>
      </c>
      <c r="G20" s="39"/>
      <c r="H20" s="37"/>
      <c r="I20" s="38">
        <f>I11+I17+I18+I19</f>
        <v>16876</v>
      </c>
      <c r="J20" s="39"/>
      <c r="K20" s="40"/>
      <c r="L20" s="38">
        <f>L11+L17+L18+L19</f>
        <v>16912</v>
      </c>
      <c r="M20" s="41"/>
      <c r="N20" s="37"/>
      <c r="O20" s="38">
        <f>O11+O17+O18+O19</f>
        <v>16718</v>
      </c>
      <c r="P20" s="41"/>
      <c r="Q20" s="37"/>
      <c r="R20" s="38">
        <f>R11+R17+R18+R19</f>
        <v>16421</v>
      </c>
      <c r="S20" s="42"/>
      <c r="T20" s="40"/>
      <c r="U20" s="38">
        <f>U11+U17+U18+U19</f>
        <v>16102</v>
      </c>
      <c r="V20" s="41"/>
      <c r="W20" s="76">
        <f t="shared" si="0"/>
        <v>-319</v>
      </c>
      <c r="X20" s="67"/>
      <c r="Y20" s="66"/>
    </row>
    <row r="21" spans="1:25" s="196" customFormat="1" ht="15.75" customHeight="1" x14ac:dyDescent="0.25">
      <c r="X21" s="26"/>
    </row>
    <row r="22" spans="1:25" s="196" customFormat="1" ht="15" customHeight="1" x14ac:dyDescent="0.25">
      <c r="A22" s="43"/>
      <c r="B22" s="43"/>
      <c r="C22" s="43" t="s">
        <v>47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</row>
    <row r="23" spans="1:25" s="196" customFormat="1" ht="15" customHeight="1" x14ac:dyDescent="0.25">
      <c r="A23" s="43"/>
      <c r="B23" s="43"/>
      <c r="C23" s="43" t="s">
        <v>93</v>
      </c>
      <c r="D23" s="43"/>
      <c r="E23" s="43"/>
      <c r="F23" s="43"/>
      <c r="G23" s="43"/>
      <c r="H23" s="43"/>
      <c r="I23" s="43">
        <v>62</v>
      </c>
      <c r="J23" s="43"/>
      <c r="K23" s="43"/>
      <c r="L23" s="43">
        <v>86</v>
      </c>
      <c r="M23" s="43"/>
      <c r="N23" s="43"/>
      <c r="O23" s="43">
        <v>-27</v>
      </c>
      <c r="P23" s="43"/>
      <c r="Q23" s="43"/>
      <c r="R23" s="43">
        <v>-121</v>
      </c>
      <c r="S23" s="43"/>
      <c r="T23" s="43"/>
      <c r="U23" s="43">
        <v>-133</v>
      </c>
      <c r="V23" s="43"/>
    </row>
    <row r="24" spans="1:25" s="196" customFormat="1" ht="15" customHeight="1" x14ac:dyDescent="0.25">
      <c r="A24" s="43"/>
      <c r="B24" s="43"/>
      <c r="C24" s="43" t="s">
        <v>94</v>
      </c>
      <c r="D24" s="43"/>
      <c r="E24" s="43"/>
      <c r="F24" s="43"/>
      <c r="G24" s="43"/>
      <c r="H24" s="43"/>
      <c r="I24" s="43">
        <v>-84</v>
      </c>
      <c r="J24" s="43"/>
      <c r="K24" s="43"/>
      <c r="L24" s="43">
        <v>-70</v>
      </c>
      <c r="M24" s="43"/>
      <c r="N24" s="43"/>
      <c r="O24" s="43">
        <v>-150</v>
      </c>
      <c r="P24" s="43"/>
      <c r="Q24" s="43"/>
      <c r="R24" s="43">
        <v>-179</v>
      </c>
      <c r="S24" s="43"/>
      <c r="T24" s="43"/>
      <c r="U24" s="43">
        <v>-190</v>
      </c>
      <c r="V24" s="43"/>
    </row>
    <row r="25" spans="1:25" s="196" customFormat="1" ht="15" customHeight="1" x14ac:dyDescent="0.25">
      <c r="C25" s="26" t="s">
        <v>95</v>
      </c>
      <c r="I25" s="26">
        <v>13</v>
      </c>
      <c r="L25" s="26">
        <v>20</v>
      </c>
      <c r="O25" s="26">
        <v>-17</v>
      </c>
      <c r="R25" s="26">
        <v>3</v>
      </c>
      <c r="U25" s="26">
        <v>4</v>
      </c>
    </row>
    <row r="26" spans="1:25" s="196" customFormat="1" ht="15" customHeight="1" x14ac:dyDescent="0.25">
      <c r="C26" s="26" t="s">
        <v>96</v>
      </c>
      <c r="I26" s="26">
        <v>0</v>
      </c>
      <c r="L26" s="26">
        <v>0</v>
      </c>
      <c r="O26" s="26">
        <v>0</v>
      </c>
      <c r="R26" s="26">
        <v>0</v>
      </c>
      <c r="U26" s="26">
        <v>0</v>
      </c>
    </row>
    <row r="27" spans="1:25" s="196" customFormat="1" ht="15" customHeight="1" x14ac:dyDescent="0.25">
      <c r="A27" s="43"/>
      <c r="B27" s="43"/>
      <c r="C27" s="43" t="s">
        <v>97</v>
      </c>
      <c r="D27" s="43"/>
      <c r="E27" s="43"/>
      <c r="F27" s="43"/>
      <c r="G27" s="43"/>
      <c r="H27" s="43"/>
      <c r="I27" s="43">
        <v>-9</v>
      </c>
      <c r="J27" s="43"/>
      <c r="K27" s="43"/>
      <c r="L27" s="43">
        <v>36</v>
      </c>
      <c r="M27" s="43"/>
      <c r="N27" s="43"/>
      <c r="O27" s="43">
        <v>-194</v>
      </c>
      <c r="P27" s="43"/>
      <c r="Q27" s="43"/>
      <c r="R27" s="43">
        <v>-297</v>
      </c>
      <c r="S27" s="43"/>
      <c r="T27" s="43"/>
      <c r="U27" s="43">
        <v>-319</v>
      </c>
      <c r="V27" s="43"/>
    </row>
    <row r="28" spans="1:25" s="196" customFormat="1" x14ac:dyDescent="0.25"/>
    <row r="29" spans="1:25" s="196" customFormat="1" x14ac:dyDescent="0.25"/>
    <row r="30" spans="1:25" s="196" customFormat="1" x14ac:dyDescent="0.25"/>
    <row r="31" spans="1:25" s="196" customFormat="1" x14ac:dyDescent="0.25"/>
    <row r="32" spans="1:25" s="196" customFormat="1" x14ac:dyDescent="0.25"/>
    <row r="33" s="196" customFormat="1" x14ac:dyDescent="0.25"/>
    <row r="34" s="196" customFormat="1" x14ac:dyDescent="0.25"/>
    <row r="35" s="196" customFormat="1" x14ac:dyDescent="0.25"/>
    <row r="36" s="196" customFormat="1" x14ac:dyDescent="0.25"/>
    <row r="37" s="196" customFormat="1" x14ac:dyDescent="0.25"/>
    <row r="38" s="196" customFormat="1" x14ac:dyDescent="0.25"/>
    <row r="39" s="196" customFormat="1" x14ac:dyDescent="0.25"/>
    <row r="40" s="196" customFormat="1" x14ac:dyDescent="0.25"/>
    <row r="41" s="196" customFormat="1" x14ac:dyDescent="0.25"/>
    <row r="42" s="196" customFormat="1" x14ac:dyDescent="0.25"/>
    <row r="43" s="196" customFormat="1" x14ac:dyDescent="0.25"/>
    <row r="44" s="196" customFormat="1" x14ac:dyDescent="0.25"/>
    <row r="45" s="196" customFormat="1" x14ac:dyDescent="0.25"/>
    <row r="46" s="196" customFormat="1" x14ac:dyDescent="0.25"/>
    <row r="47" s="196" customFormat="1" x14ac:dyDescent="0.25"/>
    <row r="48" s="196" customFormat="1" x14ac:dyDescent="0.25"/>
    <row r="49" s="196" customFormat="1" x14ac:dyDescent="0.25"/>
    <row r="50" s="196" customFormat="1" x14ac:dyDescent="0.25"/>
    <row r="51" s="196" customFormat="1" x14ac:dyDescent="0.25"/>
    <row r="52" s="196" customFormat="1" x14ac:dyDescent="0.25"/>
    <row r="53" s="196" customFormat="1" x14ac:dyDescent="0.25"/>
    <row r="54" s="196" customFormat="1" x14ac:dyDescent="0.25"/>
    <row r="55" s="196" customFormat="1" x14ac:dyDescent="0.25"/>
    <row r="56" s="196" customFormat="1" x14ac:dyDescent="0.25"/>
    <row r="57" s="196" customFormat="1" x14ac:dyDescent="0.25"/>
    <row r="58" s="196" customFormat="1" x14ac:dyDescent="0.25"/>
    <row r="59" s="196" customFormat="1" x14ac:dyDescent="0.25"/>
    <row r="60" s="196" customFormat="1" x14ac:dyDescent="0.25"/>
    <row r="61" s="196" customFormat="1" x14ac:dyDescent="0.25"/>
    <row r="62" s="196" customFormat="1" x14ac:dyDescent="0.25"/>
    <row r="63" s="196" customFormat="1" x14ac:dyDescent="0.25"/>
    <row r="64" s="196" customFormat="1" x14ac:dyDescent="0.25"/>
    <row r="65" s="196" customFormat="1" x14ac:dyDescent="0.25"/>
    <row r="66" s="196" customFormat="1" x14ac:dyDescent="0.25"/>
    <row r="67" s="196" customFormat="1" x14ac:dyDescent="0.25"/>
    <row r="68" s="196" customFormat="1" x14ac:dyDescent="0.25"/>
    <row r="69" s="196" customFormat="1" x14ac:dyDescent="0.25"/>
    <row r="70" s="196" customFormat="1" x14ac:dyDescent="0.25"/>
    <row r="71" s="196" customFormat="1" x14ac:dyDescent="0.25"/>
    <row r="72" s="196" customFormat="1" x14ac:dyDescent="0.25"/>
    <row r="73" s="196" customFormat="1" x14ac:dyDescent="0.25"/>
    <row r="74" s="196" customFormat="1" x14ac:dyDescent="0.25"/>
    <row r="75" s="196" customFormat="1" x14ac:dyDescent="0.25"/>
    <row r="76" s="196" customFormat="1" x14ac:dyDescent="0.25"/>
    <row r="77" s="196" customFormat="1" x14ac:dyDescent="0.25"/>
    <row r="78" s="196" customFormat="1" x14ac:dyDescent="0.25"/>
    <row r="79" s="196" customFormat="1" x14ac:dyDescent="0.25"/>
    <row r="80" s="196" customFormat="1" x14ac:dyDescent="0.25"/>
    <row r="81" s="196" customFormat="1" x14ac:dyDescent="0.25"/>
    <row r="82" s="196" customFormat="1" x14ac:dyDescent="0.25"/>
    <row r="83" s="196" customFormat="1" x14ac:dyDescent="0.25"/>
    <row r="84" s="196" customFormat="1" x14ac:dyDescent="0.25"/>
    <row r="85" s="196" customFormat="1" x14ac:dyDescent="0.25"/>
    <row r="86" s="196" customFormat="1" x14ac:dyDescent="0.25"/>
    <row r="87" s="196" customFormat="1" x14ac:dyDescent="0.25"/>
    <row r="88" s="196" customFormat="1" x14ac:dyDescent="0.25"/>
    <row r="89" s="196" customFormat="1" x14ac:dyDescent="0.25"/>
    <row r="90" s="196" customFormat="1" x14ac:dyDescent="0.25"/>
    <row r="91" s="196" customFormat="1" x14ac:dyDescent="0.25"/>
    <row r="92" s="196" customFormat="1" x14ac:dyDescent="0.25"/>
    <row r="93" s="196" customFormat="1" x14ac:dyDescent="0.25"/>
    <row r="94" s="196" customFormat="1" x14ac:dyDescent="0.25"/>
    <row r="95" s="196" customFormat="1" x14ac:dyDescent="0.25"/>
    <row r="96" s="196" customFormat="1" x14ac:dyDescent="0.25"/>
    <row r="97" s="196" customFormat="1" x14ac:dyDescent="0.25"/>
    <row r="98" s="196" customFormat="1" x14ac:dyDescent="0.25"/>
    <row r="99" s="196" customFormat="1" x14ac:dyDescent="0.25"/>
    <row r="100" s="196" customFormat="1" x14ac:dyDescent="0.25"/>
  </sheetData>
  <mergeCells count="6">
    <mergeCell ref="W5:W6"/>
    <mergeCell ref="Y5:Y6"/>
    <mergeCell ref="X18:X19"/>
    <mergeCell ref="X7:X8"/>
    <mergeCell ref="X9:X10"/>
    <mergeCell ref="X12:X16"/>
  </mergeCells>
  <conditionalFormatting sqref="J18:J19 M18:M19 P18:P19 S18:S19 V18:V19">
    <cfRule type="expression" dxfId="0" priority="1">
      <formula>F18=0</formula>
    </cfRule>
  </conditionalFormatting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conditions utilisations</vt:lpstr>
      <vt:lpstr>Ecart</vt:lpstr>
      <vt:lpstr>Evol</vt:lpstr>
      <vt:lpstr>03_PU</vt:lpstr>
      <vt:lpstr>15_PU</vt:lpstr>
      <vt:lpstr>43_PU</vt:lpstr>
      <vt:lpstr>63_PU</vt:lpstr>
      <vt:lpstr>Acad_PU</vt:lpstr>
      <vt:lpstr>03_PRSC</vt:lpstr>
      <vt:lpstr>15_PRSC</vt:lpstr>
      <vt:lpstr>43_PRSC</vt:lpstr>
      <vt:lpstr>63_PRSC</vt:lpstr>
      <vt:lpstr>Acad_PRSC</vt:lpstr>
      <vt:lpstr>'conditions utilisations'!onglet_sources</vt:lpstr>
      <vt:lpstr>Evol!Zone_d_impression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jdestatg</dc:creator>
  <cp:lastModifiedBy>Stephane Frugier</cp:lastModifiedBy>
  <dcterms:created xsi:type="dcterms:W3CDTF">2024-04-23T10:48:34Z</dcterms:created>
  <dcterms:modified xsi:type="dcterms:W3CDTF">2025-10-23T10:20:44Z</dcterms:modified>
</cp:coreProperties>
</file>